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ЭтаКнига" defaultThemeVersion="124226"/>
  <mc:AlternateContent xmlns:mc="http://schemas.openxmlformats.org/markup-compatibility/2006">
    <mc:Choice Requires="x15">
      <x15ac:absPath xmlns:x15ac="http://schemas.microsoft.com/office/spreadsheetml/2010/11/ac" url="C:\Users\l.lohinova\Downloads\МІНСТАНДАРТИ із сайту без адреси філії\"/>
    </mc:Choice>
  </mc:AlternateContent>
  <xr:revisionPtr revIDLastSave="0" documentId="13_ncr:1_{3F2DE22A-39CC-4CDE-A81F-7C30002F9235}" xr6:coauthVersionLast="47" xr6:coauthVersionMax="47" xr10:uidLastSave="{00000000-0000-0000-0000-000000000000}"/>
  <bookViews>
    <workbookView xWindow="-120" yWindow="-120" windowWidth="29040" windowHeight="15840" firstSheet="1" activeTab="1" xr2:uid="{44324141-65AF-4B27-88C3-4A8B468584ED}"/>
  </bookViews>
  <sheets>
    <sheet name="Аркуш1" sheetId="8" state="veryHidden" r:id="rId1"/>
    <sheet name="І кв 2025 року" sheetId="10" r:id="rId2"/>
    <sheet name="ІІ кв 2025 року" sheetId="11" r:id="rId3"/>
    <sheet name="ІІІ квартал 2025 року" sheetId="12" r:id="rId4"/>
    <sheet name="IV кв 2025 року" sheetId="13" r:id="rId5"/>
    <sheet name="Data" sheetId="6" state="hidden" r:id="rId6"/>
  </sheets>
  <definedNames>
    <definedName name="_rep1">'І кв 2025 року'!$J$28:$J$35,'І кв 2025 року'!$L$28:$M$35,'І кв 2025 року'!$J$37:$J$38,'І кв 2025 року'!$L$37:$M$38,'І кв 2025 року'!$J$40:$J$41,'І кв 2025 року'!$L$40:$M$41,'І кв 2025 року'!$J$43:$J$46,'І кв 2025 року'!$L$43:$M$46,'І кв 2025 року'!$J$48,'І кв 2025 року'!$L$48:$M$48,'І кв 2025 року'!$J$50:$J$51,'І кв 2025 року'!$L$50:$M$51,'І кв 2025 року'!$J$53:$J$54,'І кв 2025 року'!$L$53:$M$54,'І кв 2025 року'!$J$57:$J$58,'І кв 2025 року'!$J$59,'І кв 2025 року'!$L$57:$M$59,'І кв 2025 року'!$J$61:$J$63,'І кв 2025 року'!$L$61:$M$63</definedName>
    <definedName name="_rep22">'І кв 2025 року'!$J$28:$M$35,'І кв 2025 року'!$J$37:$M$38</definedName>
    <definedName name="chapt1">'І кв 2025 року'!$B$28:$M$68</definedName>
    <definedName name="chapt2">'І кв 2025 року'!$B$78:$K$114</definedName>
    <definedName name="data1">'І кв 2025 року'!$J$28:$J$35,'І кв 2025 року'!$L$28:$M$35,'І кв 2025 року'!$J$37:$J$38,'І кв 2025 року'!$L$37:$M$38,'І кв 2025 року'!$J$40:$J$41,'І кв 2025 року'!$L$40:$M$41,'І кв 2025 року'!$J$43:$J$46,'І кв 2025 року'!$L$43:$M$46,'І кв 2025 року'!$J$48,'І кв 2025 року'!$L$48:$M$48,'І кв 2025 року'!$J$50:$J$51,'І кв 2025 року'!$L$50:$M$51,'І кв 2025 року'!$J$53:$J$54,'І кв 2025 року'!$L$53:$M$54,'І кв 2025 року'!$J$57:$J$58,'І кв 2025 року'!$J$59,'І кв 2025 року'!$L$57:$M$59,'І кв 2025 року'!$J$61:$J$63,'І кв 2025 року'!$L$61:$M$63</definedName>
    <definedName name="holidays">Data!$E$1:$E$23</definedName>
    <definedName name="kvartals">Data!$AF$4:$AF$15</definedName>
    <definedName name="kvlist">Data!$AH$18:$AH$21</definedName>
    <definedName name="markN">Data!$AL$5:$AL$6</definedName>
    <definedName name="markT">Data!$AK$5:$AK$7</definedName>
    <definedName name="markZ">Data!$AL$5:$AL$6</definedName>
    <definedName name="monlist">Data!$AH$4:$AH$15</definedName>
    <definedName name="monlist1">Data!$AG$18:$AG$21</definedName>
    <definedName name="monnum">Data!$AI$4:$AI$15</definedName>
    <definedName name="month">#REF!</definedName>
    <definedName name="month1">#REF!</definedName>
    <definedName name="rep">'І кв 2025 року'!$J$28:$J$34,'І кв 2025 року'!$L$28:$M$34</definedName>
    <definedName name="skods">Data!$A$1:$A$31</definedName>
    <definedName name="standards">Data!$G$1:$G$31</definedName>
    <definedName name="terms">Data!$A$1:$C$31</definedName>
    <definedName name="ways">Data!$N$1:$N$3</definedName>
    <definedName name="year">#REF!</definedName>
    <definedName name="year1">#REF!</definedName>
    <definedName name="years">Data!$AG$4:$AG$10</definedName>
    <definedName name="_xlnm.Print_Area" localSheetId="1">'І кв 2025 року'!$B$1:$N$131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3" l="1"/>
  <c r="J106" i="13"/>
  <c r="K99" i="13"/>
  <c r="J99" i="13"/>
  <c r="K96" i="13"/>
  <c r="J96" i="13"/>
  <c r="K93" i="13"/>
  <c r="K111" i="13" s="1"/>
  <c r="J93" i="13"/>
  <c r="J111" i="13" s="1"/>
  <c r="K85" i="13"/>
  <c r="J85" i="13"/>
  <c r="M62" i="13"/>
  <c r="L62" i="13"/>
  <c r="J62" i="13"/>
  <c r="M58" i="13"/>
  <c r="L58" i="13"/>
  <c r="J58" i="13"/>
  <c r="M54" i="13"/>
  <c r="M53" i="13" s="1"/>
  <c r="L54" i="13"/>
  <c r="J54" i="13"/>
  <c r="L53" i="13"/>
  <c r="J53" i="13"/>
  <c r="M50" i="13"/>
  <c r="L50" i="13"/>
  <c r="J50" i="13"/>
  <c r="M47" i="13"/>
  <c r="L47" i="13"/>
  <c r="J47" i="13"/>
  <c r="L45" i="13" s="1"/>
  <c r="M45" i="13"/>
  <c r="M67" i="13" s="1"/>
  <c r="M40" i="13"/>
  <c r="L40" i="13"/>
  <c r="J40" i="13"/>
  <c r="M37" i="13"/>
  <c r="L37" i="13"/>
  <c r="J37" i="13"/>
  <c r="L27" i="13" s="1"/>
  <c r="M27" i="13"/>
  <c r="O24" i="13"/>
  <c r="O23" i="13"/>
  <c r="O22" i="13"/>
  <c r="O21" i="13"/>
  <c r="O20" i="13"/>
  <c r="O19" i="13"/>
  <c r="O18" i="13"/>
  <c r="O17" i="13"/>
  <c r="O16" i="13"/>
  <c r="O9" i="13"/>
  <c r="O8" i="13"/>
  <c r="K111" i="12"/>
  <c r="K106" i="12"/>
  <c r="J106" i="12"/>
  <c r="K99" i="12"/>
  <c r="J99" i="12"/>
  <c r="K96" i="12"/>
  <c r="J96" i="12"/>
  <c r="K93" i="12"/>
  <c r="J93" i="12"/>
  <c r="K85" i="12"/>
  <c r="J85" i="12"/>
  <c r="J111" i="12" s="1"/>
  <c r="M62" i="12"/>
  <c r="L62" i="12"/>
  <c r="J62" i="12"/>
  <c r="M58" i="12"/>
  <c r="L58" i="12"/>
  <c r="J58" i="12"/>
  <c r="M54" i="12"/>
  <c r="M53" i="12" s="1"/>
  <c r="L54" i="12"/>
  <c r="J54" i="12"/>
  <c r="J53" i="12" s="1"/>
  <c r="L53" i="12"/>
  <c r="M50" i="12"/>
  <c r="L50" i="12"/>
  <c r="J50" i="12"/>
  <c r="M47" i="12"/>
  <c r="L47" i="12"/>
  <c r="J47" i="12"/>
  <c r="L45" i="12" s="1"/>
  <c r="M45" i="12"/>
  <c r="M40" i="12"/>
  <c r="L40" i="12"/>
  <c r="J40" i="12"/>
  <c r="M37" i="12"/>
  <c r="M27" i="12" s="1"/>
  <c r="M67" i="12" s="1"/>
  <c r="L37" i="12"/>
  <c r="J37" i="12"/>
  <c r="L27" i="12" s="1"/>
  <c r="O24" i="12"/>
  <c r="O23" i="12"/>
  <c r="O22" i="12"/>
  <c r="O21" i="12"/>
  <c r="O20" i="12"/>
  <c r="O19" i="12"/>
  <c r="O18" i="12"/>
  <c r="O17" i="12"/>
  <c r="O16" i="12"/>
  <c r="O9" i="12"/>
  <c r="O8" i="12"/>
  <c r="K106" i="11"/>
  <c r="J106" i="11"/>
  <c r="K99" i="11"/>
  <c r="J99" i="11"/>
  <c r="K96" i="11"/>
  <c r="J96" i="11"/>
  <c r="K93" i="11"/>
  <c r="J93" i="11"/>
  <c r="K85" i="11"/>
  <c r="K111" i="11" s="1"/>
  <c r="J85" i="11"/>
  <c r="J111" i="11" s="1"/>
  <c r="M62" i="11"/>
  <c r="L62" i="11"/>
  <c r="J62" i="11"/>
  <c r="M58" i="11"/>
  <c r="L58" i="11"/>
  <c r="J58" i="11"/>
  <c r="M54" i="11"/>
  <c r="L54" i="11"/>
  <c r="J54" i="11"/>
  <c r="L53" i="11" s="1"/>
  <c r="M53" i="11"/>
  <c r="M50" i="11"/>
  <c r="M45" i="11" s="1"/>
  <c r="L50" i="11"/>
  <c r="J50" i="11"/>
  <c r="M47" i="11"/>
  <c r="L47" i="11"/>
  <c r="J47" i="11"/>
  <c r="L45" i="11" s="1"/>
  <c r="M40" i="11"/>
  <c r="L40" i="11"/>
  <c r="J40" i="11"/>
  <c r="M37" i="11"/>
  <c r="M27" i="11" s="1"/>
  <c r="M67" i="11" s="1"/>
  <c r="L37" i="11"/>
  <c r="J37" i="11"/>
  <c r="L27" i="11"/>
  <c r="J27" i="11"/>
  <c r="O24" i="11"/>
  <c r="O23" i="11"/>
  <c r="O22" i="11"/>
  <c r="O21" i="11"/>
  <c r="O20" i="11"/>
  <c r="O19" i="11"/>
  <c r="O18" i="11"/>
  <c r="O17" i="11"/>
  <c r="O16" i="11"/>
  <c r="O9" i="11"/>
  <c r="O8" i="11"/>
  <c r="O9" i="10"/>
  <c r="O8" i="10"/>
  <c r="K103" i="10"/>
  <c r="J103" i="10"/>
  <c r="K110" i="10"/>
  <c r="J110" i="10"/>
  <c r="K100" i="10"/>
  <c r="J100" i="10"/>
  <c r="K97" i="10"/>
  <c r="J97" i="10"/>
  <c r="K89" i="10"/>
  <c r="J89" i="10"/>
  <c r="K86" i="10"/>
  <c r="K115" i="10"/>
  <c r="J86" i="10"/>
  <c r="J115" i="10"/>
  <c r="L64" i="10"/>
  <c r="L60" i="10"/>
  <c r="L56" i="10"/>
  <c r="L52" i="10"/>
  <c r="L49" i="10"/>
  <c r="L42" i="10"/>
  <c r="L39" i="10"/>
  <c r="L36" i="10"/>
  <c r="M64" i="10"/>
  <c r="M60" i="10"/>
  <c r="M56" i="10"/>
  <c r="M55" i="10"/>
  <c r="M52" i="10"/>
  <c r="M49" i="10"/>
  <c r="M42" i="10"/>
  <c r="M39" i="10"/>
  <c r="M27" i="10"/>
  <c r="M36" i="10"/>
  <c r="J64" i="10"/>
  <c r="J60" i="10"/>
  <c r="J56" i="10"/>
  <c r="L55" i="10"/>
  <c r="J52" i="10"/>
  <c r="J49" i="10"/>
  <c r="J47" i="10"/>
  <c r="J42" i="10"/>
  <c r="J39" i="10"/>
  <c r="J36" i="10"/>
  <c r="N28" i="10"/>
  <c r="N29" i="10"/>
  <c r="N30" i="10"/>
  <c r="N31" i="10"/>
  <c r="N32" i="10"/>
  <c r="N33" i="10"/>
  <c r="N34" i="10"/>
  <c r="N35" i="10"/>
  <c r="N37" i="10"/>
  <c r="N38" i="10"/>
  <c r="N40" i="10"/>
  <c r="N41" i="10"/>
  <c r="N43" i="10"/>
  <c r="N44" i="10"/>
  <c r="N45" i="10"/>
  <c r="N46" i="10"/>
  <c r="N48" i="10"/>
  <c r="N50" i="10"/>
  <c r="N51" i="10"/>
  <c r="N53" i="10"/>
  <c r="N54" i="10"/>
  <c r="N57" i="10"/>
  <c r="N58" i="10"/>
  <c r="N59" i="10"/>
  <c r="N61" i="10"/>
  <c r="N62" i="10"/>
  <c r="N63" i="10"/>
  <c r="N65" i="10"/>
  <c r="N66" i="10"/>
  <c r="N67" i="10"/>
  <c r="N68" i="10"/>
  <c r="O24" i="10"/>
  <c r="O23" i="10"/>
  <c r="O22" i="10"/>
  <c r="O21" i="10"/>
  <c r="O20" i="10"/>
  <c r="O19" i="10"/>
  <c r="O18" i="10"/>
  <c r="O17" i="10"/>
  <c r="O16" i="10"/>
  <c r="N36" i="10"/>
  <c r="J55" i="10"/>
  <c r="N55" i="10"/>
  <c r="N56" i="10"/>
  <c r="J27" i="10"/>
  <c r="M47" i="10"/>
  <c r="N64" i="10"/>
  <c r="N60" i="10"/>
  <c r="N52" i="10"/>
  <c r="L47" i="10"/>
  <c r="N47" i="10"/>
  <c r="N49" i="10"/>
  <c r="M69" i="10"/>
  <c r="N42" i="10"/>
  <c r="L27" i="10"/>
  <c r="N39" i="10"/>
  <c r="N27" i="10"/>
  <c r="J69" i="10"/>
  <c r="N69" i="10"/>
  <c r="J27" i="13" l="1"/>
  <c r="J67" i="13" s="1"/>
  <c r="J45" i="13"/>
  <c r="J27" i="12"/>
  <c r="J45" i="12"/>
  <c r="J45" i="11"/>
  <c r="J67" i="11" s="1"/>
  <c r="J53" i="11"/>
  <c r="J67" i="12" l="1"/>
</calcChain>
</file>

<file path=xl/sharedStrings.xml><?xml version="1.0" encoding="utf-8"?>
<sst xmlns="http://schemas.openxmlformats.org/spreadsheetml/2006/main" count="1709" uniqueCount="418">
  <si>
    <t>за</t>
  </si>
  <si>
    <t>року</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</si>
  <si>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</si>
  <si>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</si>
  <si>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</si>
  <si>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</si>
  <si>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</si>
  <si>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</si>
  <si>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</si>
  <si>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</si>
  <si>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</si>
  <si>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</si>
  <si>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</si>
  <si>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</si>
  <si>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01</t>
  </si>
  <si>
    <t>02</t>
  </si>
  <si>
    <t>03</t>
  </si>
  <si>
    <t>04</t>
  </si>
  <si>
    <t>05</t>
  </si>
  <si>
    <t>06</t>
  </si>
  <si>
    <t>07</t>
  </si>
  <si>
    <t>08</t>
  </si>
  <si>
    <t>09</t>
  </si>
  <si>
    <t>Код послуги</t>
  </si>
  <si>
    <t>С</t>
  </si>
  <si>
    <t>П</t>
  </si>
  <si>
    <t>З</t>
  </si>
  <si>
    <t>Вс</t>
  </si>
  <si>
    <t>ФМ</t>
  </si>
  <si>
    <t>Вл</t>
  </si>
  <si>
    <t>S1.1</t>
  </si>
  <si>
    <t>S1.2</t>
  </si>
  <si>
    <t>S2.1</t>
  </si>
  <si>
    <t>S2.2</t>
  </si>
  <si>
    <t>S4.2</t>
  </si>
  <si>
    <t>S5.1</t>
  </si>
  <si>
    <t>S5.2</t>
  </si>
  <si>
    <t>S6.1</t>
  </si>
  <si>
    <t>S6.2</t>
  </si>
  <si>
    <t>S6.3</t>
  </si>
  <si>
    <t>10 роб. днів</t>
  </si>
  <si>
    <t>01.01.</t>
  </si>
  <si>
    <t>08.03.</t>
  </si>
  <si>
    <t>01.05.</t>
  </si>
  <si>
    <t>28.06.</t>
  </si>
  <si>
    <t>24.08.</t>
  </si>
  <si>
    <t>Увімкніть макроси</t>
  </si>
  <si>
    <t>1 квартал</t>
  </si>
  <si>
    <t>2 квартал</t>
  </si>
  <si>
    <t>3 квартал</t>
  </si>
  <si>
    <t>4 квартал</t>
  </si>
  <si>
    <t>Виконавець</t>
  </si>
  <si>
    <t>25.12.</t>
  </si>
  <si>
    <t>16.04.2023</t>
  </si>
  <si>
    <t>04.06.2023</t>
  </si>
  <si>
    <t>05.05.2024</t>
  </si>
  <si>
    <t>20.04.2025</t>
  </si>
  <si>
    <t>12.04.2026</t>
  </si>
  <si>
    <t>02.05.2027</t>
  </si>
  <si>
    <t>16.04.2028</t>
  </si>
  <si>
    <t>08.04.2029</t>
  </si>
  <si>
    <t>24.06.2024</t>
  </si>
  <si>
    <t>08.06.2025</t>
  </si>
  <si>
    <t>31.05.2026</t>
  </si>
  <si>
    <t>20.06.2027</t>
  </si>
  <si>
    <t>04.06.2028</t>
  </si>
  <si>
    <t>27.05.2029</t>
  </si>
  <si>
    <t>S1.3</t>
  </si>
  <si>
    <t>S1.4</t>
  </si>
  <si>
    <t>S1.5</t>
  </si>
  <si>
    <t>15 днів</t>
  </si>
  <si>
    <t>S1.6</t>
  </si>
  <si>
    <t>S1.7</t>
  </si>
  <si>
    <t>S1.8</t>
  </si>
  <si>
    <t>протягом строку, визначеного договором на приєднання до ГРМ</t>
  </si>
  <si>
    <t>S1.9.1</t>
  </si>
  <si>
    <t>10 роб. днів (якщо договором на приєднання не встановлений більш пізній термін)</t>
  </si>
  <si>
    <t>S1.9.2</t>
  </si>
  <si>
    <t>15 роб. днів (якщо договором на приєднання не встановлений більш пізній термін)</t>
  </si>
  <si>
    <t>S1.10.1</t>
  </si>
  <si>
    <t>5 роб. днів</t>
  </si>
  <si>
    <t>S1.10.2</t>
  </si>
  <si>
    <t>S2.3</t>
  </si>
  <si>
    <t>S2.4</t>
  </si>
  <si>
    <t>S3.1</t>
  </si>
  <si>
    <t>не менше ніж за 3 дні до дати припинення</t>
  </si>
  <si>
    <t>S3.2.1</t>
  </si>
  <si>
    <t>2 роб. дні</t>
  </si>
  <si>
    <t>S3.2.2</t>
  </si>
  <si>
    <t>5 днів</t>
  </si>
  <si>
    <t>S3.3.1</t>
  </si>
  <si>
    <t>S3.3.2</t>
  </si>
  <si>
    <t>S4.1.1</t>
  </si>
  <si>
    <t>S4.1.2</t>
  </si>
  <si>
    <t>15 роб. днів</t>
  </si>
  <si>
    <t>S5.3</t>
  </si>
  <si>
    <t>30 днів</t>
  </si>
  <si>
    <t>S7</t>
  </si>
  <si>
    <t>2 місяці</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</si>
  <si>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</si>
  <si>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надання замовнику рахунка на оплату за надання вихідних даних (документів), які необхідні для проведення гідравлічного розрахунку</t>
  </si>
  <si>
    <t>надання замовнику вихідних даних (документів), які необхідні для проведення гідравлічного розрахунку</t>
  </si>
  <si>
    <t>надання проєкту договору на приєднання, проєкту технічних умов приєднання та відповідних рахунків щодо їх оплати</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</si>
  <si>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</si>
  <si>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</si>
  <si>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погодження проєкту внутрішнього газопостачання в частині організації вузла обліку або надання вичерпного переліку зауважень до нього</t>
  </si>
  <si>
    <t>надання послуги з приєднання до газорозподільної системи</t>
  </si>
  <si>
    <t xml:space="preserve">забезпечення підключення об’єкта замовника до ГРМ (фізичне з’єднання газових мереж зовнішнього та внутрішнього газопостачання) у міській місцевості </t>
  </si>
  <si>
    <t>забезпечення підключення об’єкта замовника до ГРМ (фізичне з’єднання газових мереж зовнішнього та внутрішнього газопостачання) у сільській місцевості</t>
  </si>
  <si>
    <t xml:space="preserve">пуск газу в газові мережі внутрішнього газопостачання у міській місцевості </t>
  </si>
  <si>
    <t>пуск газу в газові мережі внутрішнього газопостачання у сільській місцевості</t>
  </si>
  <si>
    <t>надання письмової форми договору розподілу природного газу, підписаного уповноваженою особою Оператора ГРМ</t>
  </si>
  <si>
    <t>надання повідомлення споживачу про коригування персоніфікованих даних споживача, що зазначені у договорі розподілу природного газу</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</si>
  <si>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</si>
  <si>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повернення суми переплати споживачу за послугу розподілу природного газу</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</si>
  <si>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</si>
  <si>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відновлення газопостачання (розподілу природного газу) після усунення порушень   у міській місцевості</t>
  </si>
  <si>
    <t>відновлення газопостачання (розподілу природного газу) після усунення порушень  у сільській місцевості</t>
  </si>
  <si>
    <t xml:space="preserve">тимчасове припинення розподілу природного газу побутового споживача, який не забезпечений лічильником газу, у міській місцевості </t>
  </si>
  <si>
    <t>тимчасове припинення розподілу природного газу побутового споживача, який не забезпечений лічильником газу, у сільській місцевості</t>
  </si>
  <si>
    <t>перевірка величини тиску та/або якісних показників газу у сільській місцевості</t>
  </si>
  <si>
    <t xml:space="preserve">перевірка величини тиску та/або якісних показників газу у міській місцевості </t>
  </si>
  <si>
    <t>надання підтвердних документів щодо ФХП природного газу</t>
  </si>
  <si>
    <t>звіряння фактично використаних об'єктом побутового споживача об'ємів природного газу із складанням відповідного акта</t>
  </si>
  <si>
    <t>позачергова або експертна повірка ЗВТ, якщо ініціатором був споживач, та у випадку її проведення Оператором ГРМ</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</si>
  <si>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</si>
  <si>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розгляд письмового звернення споживача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</si>
  <si>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розгляд письмового звернення споживача щодо правильності рахунка/нарахувань за послуги розподілу природного газу</t>
  </si>
  <si>
    <t>розгляд письмового звернення споживача щодо припинення/обмеження газопостачання (розподілу природного газу) на об’єкт споживача</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</si>
  <si>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</si>
  <si>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</si>
  <si>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</si>
  <si>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Пп. 2</t>
  </si>
  <si>
    <t>Надання замовнику рахунка на оплату за надання вихідних даних (документів), які необхідні для проведення гідравлічного розрахунку</t>
  </si>
  <si>
    <t>Пп. 3</t>
  </si>
  <si>
    <t>Надання замовнику вихідних даних (документів), які необхідні для проведення гідравлічного розрахунку</t>
  </si>
  <si>
    <t>Пп. 4</t>
  </si>
  <si>
    <t>Надання проєкту договору на приєднання, проєкту технічних умов приєднання та відповідних рахунків щодо їх оплати</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</si>
  <si>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</si>
  <si>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</si>
  <si>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</si>
  <si>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</si>
  <si>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</si>
  <si>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</si>
  <si>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Пп. 8</t>
  </si>
  <si>
    <t>Надання послуги з приєднання до газорозподільної системи</t>
  </si>
  <si>
    <t>Пп. 9 абз. 2</t>
  </si>
  <si>
    <t>Пп. 9 абз. 3</t>
  </si>
  <si>
    <t>Пп. 10 абз. 2</t>
  </si>
  <si>
    <t>Пп. 10 абз. 3</t>
  </si>
  <si>
    <t>Пп. 11</t>
  </si>
  <si>
    <t>Надання письмової форми договору розподілу природного газу, підписаного уповноваженою особою Оператора ГРМ</t>
  </si>
  <si>
    <t>Пп. 12</t>
  </si>
  <si>
    <t>Надання повідомлення споживачу про коригування персоніфікованих даних споживача, що зазначені у договорі розподілу природного газу</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</si>
  <si>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</si>
  <si>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</si>
  <si>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Пп. 14</t>
  </si>
  <si>
    <t>Повернення суми переплати споживачу за послугу з розподілу природного газу</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</si>
  <si>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</si>
  <si>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</si>
  <si>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Пп. 16 абз. 2</t>
  </si>
  <si>
    <t>Пп. 16 абз. 3</t>
  </si>
  <si>
    <t>Пп. 17 абз. 2</t>
  </si>
  <si>
    <t>Пп. 17 абз. 3</t>
  </si>
  <si>
    <t>Пп. 18 абз. 2</t>
  </si>
  <si>
    <t>Пп. 18 абз. 3</t>
  </si>
  <si>
    <t>Пп. 19</t>
  </si>
  <si>
    <t>Надання підтвердних документів щодо ФХП природного газу</t>
  </si>
  <si>
    <t>Пп. 20</t>
  </si>
  <si>
    <t>Звіряння фактично використаних об'єктом побутового споживача об'ємів природного газу із складанням відповідного акта</t>
  </si>
  <si>
    <t>Пп. 21</t>
  </si>
  <si>
    <t>Позачергова або експертна повірка ЗВТ, якщо її ініціатором є споживач, та у випадку її проведення Оператором ГРМ</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</si>
  <si>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</si>
  <si>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</si>
  <si>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Пп. 23 абз. 2</t>
  </si>
  <si>
    <t>Пп. 23 абз. 3</t>
  </si>
  <si>
    <t>Пп. 23 абз. 4</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</si>
  <si>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</si>
  <si>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</si>
  <si>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Забезпечення підключення об’єкта замовника до ГРМ у міській місцевості</t>
  </si>
  <si>
    <t>Забезпечення підключення об’єкта замовника до ГРМ у сільській місцевості</t>
  </si>
  <si>
    <t>Пуск газу в газові мережі внутрішнього газопостачання у міській місцевості</t>
  </si>
  <si>
    <t>Пуск газу в газові мережі внутрішнього газопостачання у сільській місцевості</t>
  </si>
  <si>
    <t>Відновлення газопостачання (розподілу природного газу) у міській місцевості</t>
  </si>
  <si>
    <t>Відновлення газопостачання (розподілу природного газу) у сільській місцевості</t>
  </si>
  <si>
    <t>Тимчасове припинення розподілу природного газу побутового споживача, який не забезпечений лічильником газу, у міській місцевості</t>
  </si>
  <si>
    <t>Тимчасове припинення розподілу природного газу побутового споживача, який не забезпечений лічильником газу, у сільській місцевості</t>
  </si>
  <si>
    <t>Перевірка величини тиску та/або якісних показників газу у міській місцевості</t>
  </si>
  <si>
    <t>Перевірка величини тиску та/або якісних показників газу у сільській місцевості</t>
  </si>
  <si>
    <t>Розгляд письмового звернення споживача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</si>
  <si>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Розгляд письмового звернення споживача щодо правильності рахунка/нарахувань за послуги розподілу природного газу</t>
  </si>
  <si>
    <t>Розгляд письмового звернення споживача щодо припинення/обмеження газопостачання (розподілу природного газу) на об’єкт споживача</t>
  </si>
  <si>
    <t>у рахунок зменшення плати за приєднання</t>
  </si>
  <si>
    <t>урахування в рахунку споживача за отримані послуги розподілу природного газу</t>
  </si>
  <si>
    <t/>
  </si>
  <si>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</si>
  <si>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</si>
  <si>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</si>
  <si>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</si>
  <si>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</si>
  <si>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</si>
  <si>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квартал</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</si>
  <si>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</si>
  <si>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</si>
  <si>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</si>
  <si>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</si>
  <si>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</si>
  <si>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</si>
  <si>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</si>
  <si>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Офіційний вебсайт:</t>
  </si>
  <si>
    <t>Код ЄДРПОУ:</t>
  </si>
  <si>
    <t>Енергетичний ідентифікаційний код (EIC) учасника ринку:</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</si>
  <si>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</si>
  <si>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</si>
  <si>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</si>
  <si>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</si>
  <si>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</si>
  <si>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</si>
  <si>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</si>
  <si>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</si>
  <si>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</si>
  <si>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</si>
  <si>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</si>
  <si>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</si>
  <si>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</si>
  <si>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</si>
  <si>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</si>
  <si>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</si>
  <si>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</si>
  <si>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</si>
  <si>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</si>
  <si>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</si>
  <si>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 xml:space="preserve">    надання замовнику вихідних даних (документів), які необхідні для проведення гідравлічного розрахунку (п. 3 гл. 1 розділу V*)</t>
  </si>
  <si>
    <t>020</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</si>
  <si>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</si>
  <si>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</si>
  <si>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</si>
  <si>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</si>
  <si>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</si>
  <si>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</si>
  <si>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</si>
  <si>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</si>
  <si>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 xml:space="preserve">    надання послуги з приєднання до газорозподільної системи (п. 2 гл. 2 розділу V*)</t>
  </si>
  <si>
    <t>045</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</si>
  <si>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</si>
  <si>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</si>
  <si>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</si>
  <si>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 xml:space="preserve">        у міській місцевості </t>
  </si>
  <si>
    <t>055</t>
  </si>
  <si>
    <t xml:space="preserve">        у сільській місцевості</t>
  </si>
  <si>
    <t>060</t>
  </si>
  <si>
    <t>S1.10</t>
  </si>
  <si>
    <t xml:space="preserve">    пуск газу в газові мережі внутрішнього газопостачання, у тому числі (п. 9 гл. 2 розділу V*):</t>
  </si>
  <si>
    <t>065</t>
  </si>
  <si>
    <t>070</t>
  </si>
  <si>
    <t>075</t>
  </si>
  <si>
    <t>S2</t>
  </si>
  <si>
    <t>Комерційні умови доступу до газорозподільної системи:</t>
  </si>
  <si>
    <t>080</t>
  </si>
  <si>
    <t xml:space="preserve">    надання письмової форми договору розподілу природного газу, підписаного уповноваженою особою Оператора ГРМ (п. 4 гл. 3 розділу VI*)</t>
  </si>
  <si>
    <t>085</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</si>
  <si>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</si>
  <si>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</si>
  <si>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</si>
  <si>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</si>
  <si>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</si>
  <si>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</si>
  <si>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</si>
  <si>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</si>
  <si>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</si>
  <si>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</si>
  <si>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</si>
  <si>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</si>
  <si>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</si>
  <si>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</si>
  <si>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 xml:space="preserve">        у міській місцевості</t>
  </si>
  <si>
    <t>120</t>
  </si>
  <si>
    <t>125</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</si>
  <si>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</si>
  <si>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</si>
  <si>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</si>
  <si>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135</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</si>
  <si>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</si>
  <si>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</si>
  <si>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</si>
  <si>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</si>
  <si>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</si>
  <si>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</si>
  <si>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</si>
  <si>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155</t>
  </si>
  <si>
    <t>160</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</si>
  <si>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</si>
  <si>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</si>
  <si>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</si>
  <si>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</si>
  <si>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</si>
  <si>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</si>
  <si>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</si>
  <si>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</si>
  <si>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</si>
  <si>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</si>
  <si>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</si>
  <si>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</si>
  <si>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</si>
  <si>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</si>
  <si>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</si>
  <si>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</si>
  <si>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 xml:space="preserve">    для звернень щодо правильності рахунка/нарахувань за послуги розподілу природного газу</t>
  </si>
  <si>
    <t>200</t>
  </si>
  <si>
    <t xml:space="preserve">    для звернень щодо припинення/обмеження газопостачання (розподілу природного газу) на об’єкт споживача</t>
  </si>
  <si>
    <t>205</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</si>
  <si>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</si>
  <si>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</si>
  <si>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</si>
  <si>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</si>
  <si>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</si>
  <si>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</si>
  <si>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</si>
  <si>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</si>
  <si>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</si>
  <si>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</si>
  <si>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</si>
  <si>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220</t>
  </si>
  <si>
    <t>225</t>
  </si>
  <si>
    <t>230</t>
  </si>
  <si>
    <t>235</t>
  </si>
  <si>
    <t>240</t>
  </si>
  <si>
    <t>245</t>
  </si>
  <si>
    <t>250</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</si>
  <si>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</si>
  <si>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</si>
  <si>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</si>
  <si>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</si>
  <si>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у міській місцевості</t>
  </si>
  <si>
    <t>265</t>
  </si>
  <si>
    <t>у сільській місцевості</t>
  </si>
  <si>
    <t>270</t>
  </si>
  <si>
    <t>Пп. 10</t>
  </si>
  <si>
    <t>Пуск газу в газові мережі внутрішнього газопостачання</t>
  </si>
  <si>
    <t>275</t>
  </si>
  <si>
    <t>280</t>
  </si>
  <si>
    <t>285</t>
  </si>
  <si>
    <t>290</t>
  </si>
  <si>
    <t>295</t>
  </si>
  <si>
    <t>300</t>
  </si>
  <si>
    <t>305</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</si>
  <si>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</si>
  <si>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</si>
  <si>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</si>
  <si>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</si>
  <si>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320</t>
  </si>
  <si>
    <t>325</t>
  </si>
  <si>
    <t>Пп. 17</t>
  </si>
  <si>
    <t>Тимчасове припинення розподілу природного газу побутового споживача, який не забезпечений лічильником газу</t>
  </si>
  <si>
    <t>330</t>
  </si>
  <si>
    <t>335</t>
  </si>
  <si>
    <t>340</t>
  </si>
  <si>
    <t>Пп. 18</t>
  </si>
  <si>
    <t>Перевірка величини тиску та/або якісних показників газу</t>
  </si>
  <si>
    <t>345</t>
  </si>
  <si>
    <t>350</t>
  </si>
  <si>
    <t>355</t>
  </si>
  <si>
    <t>360</t>
  </si>
  <si>
    <t>365</t>
  </si>
  <si>
    <t>370</t>
  </si>
  <si>
    <t>375</t>
  </si>
  <si>
    <t>Пп. 23</t>
  </si>
  <si>
    <t>Розгляд письмового звернення споживача (у тому числі електронного звернення побутового споживача)</t>
  </si>
  <si>
    <t>380</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</si>
  <si>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</si>
  <si>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</si>
  <si>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для звернень щодо правильності рахунка/нарахувань за послуги розподілу природного газу</t>
  </si>
  <si>
    <t>390</t>
  </si>
  <si>
    <t>для звернень щодо припинення/обмеження газопостачання (розподілу природного газу) на об’єкт споживача</t>
  </si>
  <si>
    <t>395</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</si>
  <si>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</si>
  <si>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</si>
  <si>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</si>
  <si>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</si>
  <si>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</si>
  <si>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</si>
  <si>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</si>
  <si>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</si>
  <si>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</si>
  <si>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</si>
  <si>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Телефон:</t>
  </si>
  <si>
    <t>Факс:</t>
  </si>
  <si>
    <t>Електронна пошта:</t>
  </si>
  <si>
    <t>08.05.</t>
  </si>
  <si>
    <t>15.07.</t>
  </si>
  <si>
    <t>01.10.</t>
  </si>
  <si>
    <t>перерахування коштів за банківськими реквізитами</t>
  </si>
  <si>
    <t>Вінницька філія Товариство з обмеженою відповідальністю "Газорозподільні мережі України"</t>
  </si>
  <si>
    <t>office.vn@grmu.com.ua</t>
  </si>
  <si>
    <t>45165321</t>
  </si>
  <si>
    <t>56X0100001207400</t>
  </si>
  <si>
    <t>І</t>
  </si>
  <si>
    <t>2025</t>
  </si>
  <si>
    <t>О.М. МАРЦИНЯК</t>
  </si>
  <si>
    <t xml:space="preserve"> office.vn@grmu.com.ua</t>
  </si>
  <si>
    <t>О. П. ФЕДОРОВИЧ</t>
  </si>
  <si>
    <t>Україна</t>
  </si>
  <si>
    <t>ІІ</t>
  </si>
  <si>
    <t>56Х0100001207400</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</si>
  <si>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</si>
  <si>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</si>
  <si>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10 роб. днів (якщо договором на приєднання не встановлений більш пізній строк)</t>
  </si>
  <si>
    <t xml:space="preserve">    пуск газу в газові мережі внутрішнього газопостачання, у тому числі (пп. 9 – 11 гл. 2 розділу V*):</t>
  </si>
  <si>
    <t xml:space="preserve">Надання послуги з приєднання до газорозподільної системи (стандартного приєднання та/або приєднання, що є нестандартним) </t>
  </si>
  <si>
    <t>І.Р. КВІК</t>
  </si>
  <si>
    <t>ІІІ</t>
  </si>
  <si>
    <t>C.І. КУШНІР</t>
  </si>
  <si>
    <t>ІV</t>
  </si>
  <si>
    <t>Вінницька філія Товариство з обмеженою відповідальністю  "Газорозподільні мережі України"</t>
  </si>
  <si>
    <t>vn.grmu.com.ua</t>
  </si>
  <si>
    <t>КУШНІР С.І.</t>
  </si>
  <si>
    <t>УСКОВ С.В.</t>
  </si>
  <si>
    <t>(432) 27-80-92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</si>
</sst>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
  </numFmts>
  <fonts count="23">
    <font>
      <sz val="10"/>
      <name val="Arial Cyr"/>
      <charset val="204"/>
    </font>
    <font>
      <sz val="10"/>
      <name val="Arial Cyr"/>
      <charset val="204"/>
    </font>
    <font>
      <sz val="14"/>
      <name val="Times New Roman"/>
      <family val="1"/>
      <charset val="204"/>
    </font>
    <font>
      <sz val="10"/>
      <name val="Times New Roman"/>
      <family val="1"/>
      <charset val="204"/>
    </font>
    <font>
      <sz val="11"/>
      <name val="Times New Roman"/>
      <family val="1"/>
      <charset val="204"/>
    </font>
    <font>
      <sz val="12"/>
      <name val="Times New Roman"/>
      <family val="1"/>
      <charset val="204"/>
    </font>
    <font>
      <sz val="10"/>
      <name val="PragmaticaCTT"/>
      <charset val="204"/>
    </font>
    <font>
      <sz val="10"/>
      <name val="Arial"/>
      <family val="2"/>
      <charset val="204"/>
    </font>
    <font>
      <sz val="14"/>
      <color indexed="10"/>
      <name val="Times New Roman"/>
      <family val="1"/>
      <charset val="204"/>
    </font>
    <font>
      <b/>
      <sz val="36"/>
      <color indexed="10"/>
      <name val="Arial Cyr"/>
      <charset val="204"/>
    </font>
    <font>
      <sz val="9"/>
      <name val="Arial Cyr"/>
      <charset val="204"/>
    </font>
    <font>
      <b/>
      <sz val="12"/>
      <name val="Times New Roman"/>
      <family val="1"/>
      <charset val="204"/>
    </font>
    <font>
      <sz val="12"/>
      <name val="Arial Cyr"/>
      <charset val="204"/>
    </font>
    <font>
      <sz val="11"/>
      <name val="Arial Cyr"/>
      <charset val="204"/>
    </font>
    <font>
      <sz val="9"/>
      <name val="Times New Roman"/>
      <family val="1"/>
      <charset val="204"/>
    </font>
    <font>
      <b/>
      <sz val="12"/>
      <color theme="1"/>
      <name val="Times New Roman"/>
      <family val="1"/>
      <charset val="204"/>
    </font>
    <font>
      <b/>
      <sz val="14"/>
      <color theme="1"/>
      <name val="Times New Roman"/>
      <family val="1"/>
      <charset val="204"/>
    </font>
    <font>
      <b/>
      <sz val="26"/>
      <color rgb="FFFF0000"/>
      <name val="Times New Roman"/>
      <family val="1"/>
      <charset val="204"/>
    </font>
    <font>
      <b/>
      <sz val="16"/>
      <color theme="1"/>
      <name val="Times New Roman"/>
      <family val="1"/>
      <charset val="204"/>
    </font>
    <font>
      <b/>
      <sz val="14"/>
      <color rgb="FFFF0000"/>
      <name val="Times New Roman"/>
      <family val="1"/>
      <charset val="204"/>
    </font>
    <font>
      <sz val="12"/>
      <color theme="1"/>
      <name val="Times New Roman"/>
      <family val="1"/>
      <charset val="204"/>
    </font>
    <font>
      <sz val="11"/>
      <color theme="1"/>
      <name val="Times New Roman"/>
      <family val="1"/>
      <charset val="204"/>
    </font>
    <font>
      <sz val="12"/>
      <color theme="1"/>
      <name val="Calibri"/>
      <family val="2"/>
      <charset val="204"/>
      <scheme val="minor"/>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2" fillId="0" borderId="0" xfId="0" applyFont="1" applyProtection="1">
      <protection locked="0"/>
    </xf>
    <xf numFmtId="49" fontId="2" fillId="0" borderId="1" xfId="0" applyNumberFormat="1" applyFont="1" applyBorder="1" applyAlignment="1" applyProtection="1">
      <alignment horizontal="center" vertical="center" wrapText="1"/>
      <protection locked="0"/>
    </xf>
    <xf numFmtId="165" fontId="2" fillId="2" borderId="1" xfId="0" applyNumberFormat="1"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49" fontId="0" fillId="0" borderId="0" xfId="0" applyNumberFormat="1"/>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1" xfId="0" applyBorder="1"/>
    <xf numFmtId="49" fontId="6" fillId="0" borderId="0" xfId="0" applyNumberFormat="1" applyFont="1"/>
    <xf numFmtId="49" fontId="6" fillId="0" borderId="0" xfId="0" applyNumberFormat="1" applyFont="1" applyProtection="1">
      <protection locked="0"/>
    </xf>
    <xf numFmtId="1" fontId="2" fillId="0" borderId="1" xfId="0" applyNumberFormat="1" applyFont="1" applyBorder="1" applyAlignment="1" applyProtection="1">
      <alignment horizontal="center" vertical="center" wrapText="1"/>
      <protection locked="0"/>
    </xf>
    <xf numFmtId="0" fontId="9" fillId="0" borderId="0" xfId="0" applyFont="1"/>
    <xf numFmtId="0" fontId="7" fillId="0" borderId="0" xfId="0" applyFont="1" applyAlignment="1">
      <alignment vertical="center" wrapText="1"/>
    </xf>
    <xf numFmtId="1" fontId="0" fillId="0" borderId="0" xfId="0" applyNumberFormat="1" applyAlignment="1">
      <alignment horizontal="left" vertical="top" wrapText="1"/>
    </xf>
    <xf numFmtId="0" fontId="0" fillId="0" borderId="0" xfId="0" applyAlignment="1">
      <alignment horizontal="left" vertical="top" wrapText="1"/>
    </xf>
    <xf numFmtId="14" fontId="2" fillId="0" borderId="1" xfId="0" applyNumberFormat="1" applyFont="1" applyBorder="1" applyAlignment="1" applyProtection="1">
      <alignment horizontal="center" vertical="center"/>
      <protection locked="0" hidden="1"/>
    </xf>
    <xf numFmtId="1" fontId="2" fillId="0" borderId="1" xfId="0" applyNumberFormat="1" applyFont="1" applyBorder="1" applyAlignment="1" applyProtection="1">
      <alignment horizontal="center" vertical="center"/>
      <protection locked="0" hidden="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vertical="top" wrapText="1"/>
    </xf>
    <xf numFmtId="0" fontId="3" fillId="0" borderId="6" xfId="0" applyFont="1" applyBorder="1" applyAlignment="1">
      <alignment vertical="center" wrapText="1"/>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2"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hidden="1"/>
    </xf>
    <xf numFmtId="0" fontId="10" fillId="0" borderId="0" xfId="0" applyFont="1"/>
    <xf numFmtId="0" fontId="5" fillId="0" borderId="0" xfId="0" applyFont="1" applyAlignment="1">
      <alignment horizontal="left" wrapText="1"/>
    </xf>
    <xf numFmtId="0" fontId="0" fillId="3" borderId="0" xfId="0" applyFill="1"/>
    <xf numFmtId="0" fontId="3" fillId="0" borderId="0" xfId="0" applyFont="1"/>
    <xf numFmtId="0" fontId="3" fillId="0" borderId="0" xfId="0" applyFont="1" applyAlignment="1">
      <alignment horizontal="center" vertical="top"/>
    </xf>
    <xf numFmtId="10" fontId="5" fillId="2" borderId="1" xfId="0" applyNumberFormat="1" applyFont="1" applyFill="1" applyBorder="1" applyAlignment="1" applyProtection="1">
      <alignment horizontal="center" vertical="center" wrapText="1"/>
      <protection hidden="1"/>
    </xf>
    <xf numFmtId="0" fontId="15" fillId="5" borderId="0" xfId="0" applyFont="1" applyFill="1" applyAlignment="1" applyProtection="1">
      <alignment horizontal="center" vertical="center"/>
      <protection locked="0"/>
    </xf>
    <xf numFmtId="49" fontId="16" fillId="5" borderId="0" xfId="0" applyNumberFormat="1" applyFont="1" applyFill="1" applyAlignment="1" applyProtection="1">
      <alignment horizontal="center" vertical="center"/>
      <protection locked="0"/>
    </xf>
    <xf numFmtId="0" fontId="4" fillId="0" borderId="0" xfId="0" applyFont="1" applyAlignment="1">
      <alignment horizontal="center" vertical="top"/>
    </xf>
    <xf numFmtId="0" fontId="17" fillId="0" borderId="0" xfId="0" applyFont="1" applyProtection="1">
      <protection locked="0"/>
    </xf>
    <xf numFmtId="49" fontId="15" fillId="0" borderId="0" xfId="0" applyNumberFormat="1" applyFont="1" applyAlignment="1">
      <alignment horizontal="center" vertical="center" wrapText="1"/>
    </xf>
    <xf numFmtId="0" fontId="15" fillId="0" borderId="0" xfId="0" applyFont="1" applyAlignment="1">
      <alignment vertical="top" wrapText="1"/>
    </xf>
    <xf numFmtId="0" fontId="15" fillId="3" borderId="0" xfId="0" applyFont="1" applyFill="1" applyAlignment="1">
      <alignment horizontal="right" vertical="center" wrapText="1"/>
    </xf>
    <xf numFmtId="0" fontId="15" fillId="3" borderId="0" xfId="0" applyFont="1" applyFill="1" applyAlignment="1">
      <alignment horizontal="center" vertical="center"/>
    </xf>
    <xf numFmtId="0" fontId="15" fillId="3" borderId="0" xfId="0" applyFont="1" applyFill="1" applyAlignment="1">
      <alignment horizontal="center" vertical="center" wrapText="1"/>
    </xf>
    <xf numFmtId="0" fontId="18" fillId="3" borderId="0" xfId="0" applyFont="1" applyFill="1" applyAlignment="1">
      <alignment horizontal="center" wrapText="1"/>
    </xf>
    <xf numFmtId="0" fontId="18" fillId="0" borderId="0" xfId="0" applyFont="1" applyAlignment="1">
      <alignment horizontal="center" wrapText="1"/>
    </xf>
    <xf numFmtId="0" fontId="19" fillId="0" borderId="0" xfId="0" applyFont="1"/>
    <xf numFmtId="49" fontId="15" fillId="0" borderId="0" xfId="0" applyNumberFormat="1" applyFont="1" applyAlignment="1">
      <alignment horizontal="center" vertical="center"/>
    </xf>
    <xf numFmtId="0" fontId="20" fillId="0" borderId="0" xfId="0" applyFont="1" applyAlignment="1">
      <alignment vertical="top" wrapText="1"/>
    </xf>
    <xf numFmtId="0" fontId="20" fillId="0" borderId="0" xfId="0" applyFont="1" applyAlignment="1">
      <alignment horizontal="center" vertical="center"/>
    </xf>
    <xf numFmtId="49" fontId="20" fillId="0" borderId="0" xfId="0" applyNumberFormat="1" applyFont="1"/>
    <xf numFmtId="0" fontId="20" fillId="0" borderId="0" xfId="0" applyFont="1"/>
    <xf numFmtId="0" fontId="21" fillId="0" borderId="0" xfId="0" applyFont="1"/>
    <xf numFmtId="0" fontId="20" fillId="0" borderId="0" xfId="0" applyFont="1" applyAlignment="1">
      <alignment horizontal="center" vertical="center" wrapText="1"/>
    </xf>
    <xf numFmtId="49" fontId="20" fillId="0" borderId="0" xfId="0" applyNumberFormat="1" applyFont="1" applyAlignment="1">
      <alignment horizontal="left" vertical="top" wrapText="1"/>
    </xf>
    <xf numFmtId="0" fontId="20" fillId="3" borderId="11" xfId="0" applyFont="1" applyFill="1" applyBorder="1" applyAlignment="1">
      <alignment horizontal="center" vertical="center" wrapText="1"/>
    </xf>
    <xf numFmtId="0" fontId="20" fillId="3" borderId="11" xfId="0" applyFont="1" applyFill="1" applyBorder="1"/>
    <xf numFmtId="0" fontId="22" fillId="3" borderId="11" xfId="0" applyFont="1" applyFill="1" applyBorder="1"/>
    <xf numFmtId="0" fontId="22" fillId="3" borderId="12" xfId="0" applyFont="1" applyFill="1" applyBorder="1"/>
    <xf numFmtId="49" fontId="15" fillId="3" borderId="13" xfId="0" applyNumberFormat="1" applyFont="1" applyFill="1" applyBorder="1" applyAlignment="1">
      <alignment horizontal="center" vertical="center"/>
    </xf>
    <xf numFmtId="0" fontId="20" fillId="3" borderId="14" xfId="0" applyFont="1" applyFill="1" applyBorder="1" applyAlignment="1">
      <alignment vertical="top" wrapText="1"/>
    </xf>
    <xf numFmtId="0" fontId="0" fillId="3" borderId="14" xfId="0" applyFill="1" applyBorder="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5" fillId="6" borderId="15" xfId="0" applyFont="1" applyFill="1" applyBorder="1" applyAlignment="1">
      <alignment horizontal="center" vertical="center"/>
    </xf>
    <xf numFmtId="2" fontId="5" fillId="2"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8" xfId="0" applyFont="1" applyBorder="1" applyAlignment="1">
      <alignment horizontal="center" vertical="top" wrapText="1"/>
    </xf>
    <xf numFmtId="164" fontId="5" fillId="0" borderId="1" xfId="1" applyFont="1" applyBorder="1" applyAlignment="1" applyProtection="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top"/>
    </xf>
    <xf numFmtId="2" fontId="5" fillId="0" borderId="1" xfId="0" applyNumberFormat="1" applyFont="1" applyBorder="1" applyAlignment="1">
      <alignment horizontal="center"/>
    </xf>
    <xf numFmtId="0" fontId="5" fillId="0" borderId="16" xfId="0" applyFont="1" applyBorder="1" applyAlignment="1">
      <alignment horizontal="center" vertical="center" wrapText="1"/>
    </xf>
    <xf numFmtId="49" fontId="4" fillId="0" borderId="16" xfId="0" applyNumberFormat="1" applyFont="1" applyBorder="1" applyAlignment="1">
      <alignment horizontal="center" vertical="center" wrapText="1"/>
    </xf>
    <xf numFmtId="0" fontId="0" fillId="0" borderId="16" xfId="0" applyBorder="1"/>
    <xf numFmtId="0" fontId="5" fillId="0" borderId="16" xfId="0" applyFont="1" applyBorder="1" applyAlignment="1">
      <alignment horizontal="center" vertical="center"/>
    </xf>
    <xf numFmtId="0" fontId="13" fillId="0" borderId="16"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4" fillId="0" borderId="0" xfId="0" applyNumberFormat="1" applyFont="1" applyAlignment="1">
      <alignment horizontal="center" vertical="center" wrapText="1"/>
    </xf>
    <xf numFmtId="0" fontId="5" fillId="0" borderId="0" xfId="0" applyFont="1" applyAlignment="1">
      <alignment horizontal="center" vertical="center"/>
    </xf>
    <xf numFmtId="0" fontId="13"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10" fillId="0" borderId="0" xfId="0" applyFont="1" applyAlignment="1">
      <alignment horizontal="center"/>
    </xf>
    <xf numFmtId="0" fontId="5" fillId="0" borderId="0" xfId="0" applyFont="1"/>
    <xf numFmtId="0" fontId="3" fillId="0" borderId="0" xfId="0" applyFont="1" applyAlignment="1">
      <alignment wrapText="1"/>
    </xf>
    <xf numFmtId="0" fontId="4" fillId="0" borderId="0" xfId="0" applyFont="1"/>
    <xf numFmtId="0" fontId="13" fillId="0" borderId="0" xfId="0" applyFont="1" applyAlignment="1">
      <alignment horizontal="center"/>
    </xf>
    <xf numFmtId="0" fontId="12" fillId="0" borderId="0" xfId="0" applyFont="1" applyAlignment="1">
      <alignment horizontal="center"/>
    </xf>
    <xf numFmtId="0" fontId="12" fillId="0" borderId="0" xfId="0" applyFont="1"/>
    <xf numFmtId="0" fontId="3" fillId="0" borderId="10" xfId="0" applyFont="1" applyBorder="1"/>
    <xf numFmtId="0" fontId="3" fillId="0" borderId="10" xfId="0" applyFont="1" applyBorder="1" applyAlignment="1">
      <alignment horizontal="center" vertical="top"/>
    </xf>
    <xf numFmtId="0" fontId="14" fillId="0" borderId="0" xfId="0" applyFont="1" applyAlignment="1">
      <alignment horizontal="right" vertical="top"/>
    </xf>
    <xf numFmtId="0" fontId="5" fillId="5" borderId="10" xfId="0" applyFont="1" applyFill="1" applyBorder="1" applyProtection="1">
      <protection locked="0"/>
    </xf>
    <xf numFmtId="1" fontId="5" fillId="2"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1" applyNumberFormat="1" applyFont="1" applyBorder="1" applyAlignment="1" applyProtection="1">
      <alignment horizontal="center" vertical="center"/>
    </xf>
    <xf numFmtId="1" fontId="5" fillId="0" borderId="1" xfId="0" applyNumberFormat="1" applyFont="1" applyBorder="1" applyAlignment="1">
      <alignment horizontal="center"/>
    </xf>
    <xf numFmtId="1" fontId="5" fillId="0" borderId="1" xfId="0" applyNumberFormat="1" applyFont="1" applyBorder="1" applyAlignment="1">
      <alignment horizontal="center" vertical="top"/>
    </xf>
    <xf numFmtId="0" fontId="12" fillId="5" borderId="10" xfId="0" applyFont="1" applyFill="1" applyBorder="1" applyAlignment="1" applyProtection="1">
      <alignment horizontal="center"/>
      <protection locked="0"/>
    </xf>
    <xf numFmtId="0" fontId="15"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left" vertical="center" wrapText="1"/>
    </xf>
    <xf numFmtId="0" fontId="5" fillId="0" borderId="0" xfId="0" applyFont="1" applyAlignment="1">
      <alignment horizontal="left" wrapText="1"/>
    </xf>
    <xf numFmtId="0" fontId="18" fillId="0" borderId="0" xfId="0" applyFont="1" applyAlignment="1">
      <alignment horizontal="center"/>
    </xf>
    <xf numFmtId="0" fontId="18" fillId="0" borderId="0" xfId="0" applyFont="1" applyAlignment="1">
      <alignment horizontal="center" wrapText="1"/>
    </xf>
    <xf numFmtId="0" fontId="20" fillId="0" borderId="1" xfId="0" applyFont="1" applyBorder="1" applyAlignment="1">
      <alignment horizontal="left"/>
    </xf>
    <xf numFmtId="0" fontId="20" fillId="0" borderId="1" xfId="0" applyFont="1" applyBorder="1" applyAlignment="1">
      <alignment horizontal="center"/>
    </xf>
    <xf numFmtId="0" fontId="20" fillId="0" borderId="17"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49" fontId="20" fillId="3" borderId="18" xfId="0" applyNumberFormat="1" applyFont="1" applyFill="1" applyBorder="1" applyAlignment="1">
      <alignment horizontal="left" vertical="center" wrapText="1"/>
    </xf>
    <xf numFmtId="49" fontId="20" fillId="3" borderId="11" xfId="0" applyNumberFormat="1" applyFont="1" applyFill="1" applyBorder="1" applyAlignment="1">
      <alignment horizontal="left" vertical="center" wrapText="1"/>
    </xf>
    <xf numFmtId="0" fontId="20" fillId="3" borderId="19" xfId="0" applyFont="1" applyFill="1" applyBorder="1" applyAlignment="1">
      <alignment horizontal="left" vertical="center" wrapText="1"/>
    </xf>
    <xf numFmtId="0" fontId="20" fillId="3" borderId="0" xfId="0" applyFont="1" applyFill="1" applyAlignment="1">
      <alignment horizontal="left" vertical="center" wrapText="1"/>
    </xf>
    <xf numFmtId="49" fontId="5" fillId="5" borderId="10"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center" vertical="center" wrapText="1"/>
      <protection locked="0"/>
    </xf>
    <xf numFmtId="49" fontId="20" fillId="3" borderId="19" xfId="0" applyNumberFormat="1" applyFont="1" applyFill="1" applyBorder="1" applyAlignment="1">
      <alignment horizontal="left" vertical="center" wrapText="1"/>
    </xf>
    <xf numFmtId="49" fontId="20" fillId="3" borderId="0" xfId="0" applyNumberFormat="1" applyFont="1" applyFill="1" applyAlignment="1">
      <alignment horizontal="left" vertical="center" wrapText="1"/>
    </xf>
    <xf numFmtId="49" fontId="5" fillId="5" borderId="21" xfId="0" applyNumberFormat="1" applyFont="1" applyFill="1" applyBorder="1" applyAlignment="1" applyProtection="1">
      <alignment horizontal="center" vertical="center" wrapText="1"/>
      <protection locked="0"/>
    </xf>
    <xf numFmtId="49" fontId="5" fillId="5" borderId="22" xfId="0" applyNumberFormat="1" applyFont="1" applyFill="1" applyBorder="1" applyAlignment="1" applyProtection="1">
      <alignment horizontal="center" vertical="center" wrapText="1"/>
      <protection locked="0"/>
    </xf>
    <xf numFmtId="49" fontId="5" fillId="5" borderId="21" xfId="0" applyNumberFormat="1" applyFont="1" applyFill="1" applyBorder="1" applyAlignment="1" applyProtection="1">
      <alignment horizontal="center" vertical="center"/>
      <protection locked="0"/>
    </xf>
    <xf numFmtId="49" fontId="5" fillId="5" borderId="22" xfId="0" applyNumberFormat="1" applyFont="1" applyFill="1" applyBorder="1" applyAlignment="1" applyProtection="1">
      <alignment horizontal="center" vertical="center"/>
      <protection locked="0"/>
    </xf>
    <xf numFmtId="0" fontId="21" fillId="3" borderId="23"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11" fillId="3" borderId="0" xfId="0" applyFont="1" applyFill="1" applyAlignment="1">
      <alignment horizontal="center"/>
    </xf>
    <xf numFmtId="0" fontId="3" fillId="0" borderId="0" xfId="0" applyFont="1" applyAlignment="1">
      <alignment horizontal="left" vertical="center" wrapText="1"/>
    </xf>
    <xf numFmtId="0" fontId="5"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2" xfId="0" applyFont="1" applyFill="1" applyBorder="1" applyAlignment="1">
      <alignment horizontal="justify" vertical="top" wrapText="1"/>
    </xf>
    <xf numFmtId="0" fontId="0" fillId="4" borderId="2" xfId="0" applyFill="1" applyBorder="1" applyAlignment="1">
      <alignment horizontal="justify" vertical="top" wrapText="1"/>
    </xf>
    <xf numFmtId="0" fontId="5" fillId="4" borderId="6" xfId="0" applyFont="1" applyFill="1" applyBorder="1" applyAlignment="1">
      <alignment horizontal="justify" vertical="center" wrapText="1"/>
    </xf>
    <xf numFmtId="0" fontId="0" fillId="4" borderId="21" xfId="0" applyFill="1" applyBorder="1" applyAlignment="1">
      <alignment horizontal="justify" vertical="center" wrapText="1"/>
    </xf>
    <xf numFmtId="0" fontId="0" fillId="4" borderId="9" xfId="0" applyFill="1" applyBorder="1" applyAlignment="1">
      <alignment horizontal="justify" vertical="center"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4" borderId="6"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5" fillId="4" borderId="9"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21" xfId="0" applyFill="1" applyBorder="1" applyAlignment="1">
      <alignment horizontal="justify" vertical="top" wrapText="1"/>
    </xf>
    <xf numFmtId="0" fontId="5" fillId="4" borderId="7" xfId="0" applyFont="1" applyFill="1" applyBorder="1" applyAlignment="1">
      <alignment horizontal="justify" vertical="top" wrapText="1"/>
    </xf>
    <xf numFmtId="0" fontId="5" fillId="4" borderId="25" xfId="0" applyFont="1" applyFill="1" applyBorder="1" applyAlignment="1">
      <alignment horizontal="justify" vertical="top" wrapText="1"/>
    </xf>
    <xf numFmtId="0" fontId="0" fillId="4" borderId="16" xfId="0" applyFill="1" applyBorder="1" applyAlignment="1">
      <alignment horizontal="justify" vertical="top" wrapText="1"/>
    </xf>
    <xf numFmtId="0" fontId="0" fillId="4" borderId="9" xfId="0" applyFill="1" applyBorder="1" applyAlignment="1">
      <alignment horizontal="justify" vertical="top" wrapText="1"/>
    </xf>
    <xf numFmtId="0" fontId="5" fillId="4" borderId="26" xfId="0" applyFont="1" applyFill="1" applyBorder="1" applyAlignment="1">
      <alignment horizontal="justify" vertical="top" wrapText="1"/>
    </xf>
    <xf numFmtId="0" fontId="0" fillId="4" borderId="10" xfId="0" applyFill="1" applyBorder="1" applyAlignment="1">
      <alignment horizontal="justify" vertical="top" wrapText="1"/>
    </xf>
    <xf numFmtId="0" fontId="0" fillId="4" borderId="27" xfId="0"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3" borderId="0" xfId="0" applyFont="1" applyFill="1" applyAlignment="1">
      <alignment horizontal="center" wrapText="1"/>
    </xf>
    <xf numFmtId="0" fontId="5" fillId="4" borderId="21"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0" xfId="0" applyFont="1"/>
    <xf numFmtId="0" fontId="0" fillId="0" borderId="0" xfId="0"/>
    <xf numFmtId="0" fontId="12" fillId="5" borderId="10" xfId="0" applyFont="1" applyFill="1" applyBorder="1" applyAlignment="1" applyProtection="1">
      <alignment horizontal="center"/>
      <protection locked="0"/>
    </xf>
    <xf numFmtId="0" fontId="5" fillId="0" borderId="0" xfId="0" applyFont="1" applyAlignment="1">
      <alignment horizontal="center"/>
    </xf>
    <xf numFmtId="0" fontId="4" fillId="5" borderId="10" xfId="0" applyFont="1" applyFill="1" applyBorder="1" applyAlignment="1" applyProtection="1">
      <alignment horizontal="center"/>
      <protection locked="0"/>
    </xf>
    <xf numFmtId="0" fontId="4" fillId="0" borderId="16" xfId="0" applyFont="1" applyBorder="1" applyAlignment="1">
      <alignment horizontal="center" vertical="top"/>
    </xf>
    <xf numFmtId="0" fontId="4" fillId="0" borderId="0" xfId="0" applyFont="1" applyAlignment="1">
      <alignment horizontal="center" vertical="top"/>
    </xf>
    <xf numFmtId="0" fontId="5" fillId="0" borderId="1" xfId="0" applyFont="1" applyBorder="1" applyAlignment="1">
      <alignment horizontal="left" vertical="center" wrapText="1"/>
    </xf>
  </cellXfs>
  <cellStyles count="2">
    <cellStyle name="Звичайний" xfId="0" builtinId="0"/>
    <cellStyle name="Фінансовий"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6CD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activeX/activeX2.xml><?xml version="1.0" encoding="utf-8"?>
<ax:ocx xmlns:ax="http://schemas.microsoft.com/office/2006/activeX" xmlns:r="http://schemas.openxmlformats.org/officeDocument/2006/relationships" ax:classid="{4C599241-6926-101B-9992-00000B65C6F9}"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228600</xdr:colOff>
          <xdr:row>0</xdr:row>
          <xdr:rowOff>238125</xdr:rowOff>
        </xdr:from>
        <xdr:to>
          <xdr:col>24</xdr:col>
          <xdr:colOff>600075</xdr:colOff>
          <xdr:row>1</xdr:row>
          <xdr:rowOff>161925</xdr:rowOff>
        </xdr:to>
        <xdr:sp macro="" textlink="">
          <xdr:nvSpPr>
            <xdr:cNvPr id="2055" name="Image1"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xdr:row>
          <xdr:rowOff>38100</xdr:rowOff>
        </xdr:from>
        <xdr:to>
          <xdr:col>19</xdr:col>
          <xdr:colOff>400050</xdr:colOff>
          <xdr:row>1</xdr:row>
          <xdr:rowOff>352425</xdr:rowOff>
        </xdr:to>
        <xdr:sp macro="" textlink="">
          <xdr:nvSpPr>
            <xdr:cNvPr id="2056" name="Image2"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8B34-01FC-4EA8-A716-04D8AE35E919}">
  <sheetPr codeName="Start"/>
  <dimension ref="C4"/>
  <sheetViews>
    <sheetView workbookViewId="0">
      <selection activeCell="C4" sqref="C4"/>
    </sheetView>
  </sheetViews>
  <sheetFormatPr defaultRowHeight="12.75"/>
  <sheetData>
    <row r="4" spans="3:3" ht="45">
      <c r="C4" s="13" t="s">
        <v>46</v>
      </c>
    </row>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6263-37E6-4378-8F37-C68C9553B3C3}">
  <sheetPr codeName="Rep">
    <tabColor theme="6" tint="0.59999389629810485"/>
  </sheetPr>
  <dimension ref="A1:Q132"/>
  <sheetViews>
    <sheetView tabSelected="1" view="pageBreakPreview" zoomScale="90" zoomScaleNormal="55" zoomScaleSheetLayoutView="90" workbookViewId="0">
      <selection activeCell="Q9" sqref="Q9"/>
    </sheetView>
  </sheetViews>
  <sheetFormatPr defaultRowHeight="12.7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s>
  <sheetData>
    <row r="1" spans="1:15" ht="15.75">
      <c r="A1" s="36"/>
      <c r="B1" s="36"/>
      <c r="C1" s="36"/>
      <c r="D1" s="36"/>
      <c r="E1" s="36"/>
      <c r="F1" s="36"/>
      <c r="G1" s="36"/>
      <c r="H1" s="36"/>
      <c r="I1" s="36"/>
      <c r="J1" s="36"/>
      <c r="K1" s="116" t="s">
        <v>195</v>
      </c>
      <c r="L1" s="116"/>
      <c r="M1" s="116"/>
      <c r="N1" s="116"/>
    </row>
    <row r="2" spans="1:15" ht="15.75">
      <c r="A2" s="36"/>
      <c r="B2" s="36"/>
      <c r="C2" s="36"/>
      <c r="D2" s="36"/>
      <c r="E2" s="36"/>
      <c r="F2" s="36"/>
      <c r="G2" s="36"/>
      <c r="H2" s="36"/>
      <c r="I2" s="36"/>
      <c r="J2" s="36"/>
      <c r="K2" s="117" t="s">
        <v>196</v>
      </c>
      <c r="L2" s="117"/>
      <c r="M2" s="117"/>
      <c r="N2" s="117"/>
    </row>
    <row r="3" spans="1:15" ht="33" customHeight="1">
      <c r="A3" s="36"/>
      <c r="B3" s="36"/>
      <c r="C3" s="36"/>
      <c r="D3" s="36"/>
      <c r="E3" s="36"/>
      <c r="F3" s="36"/>
      <c r="G3" s="36"/>
      <c r="H3" s="36"/>
      <c r="I3" s="36"/>
      <c r="J3" s="36"/>
      <c r="K3" s="118" t="s">
        <v>197</v>
      </c>
      <c r="L3" s="118"/>
      <c r="M3" s="118"/>
      <c r="N3" s="118"/>
    </row>
    <row r="4" spans="1:15" ht="15.75">
      <c r="A4" s="36"/>
      <c r="B4" s="36"/>
      <c r="C4" s="36"/>
      <c r="D4" s="36"/>
      <c r="E4" s="36"/>
      <c r="F4" s="36"/>
      <c r="G4" s="36"/>
      <c r="H4" s="36"/>
      <c r="I4" s="36"/>
      <c r="J4" s="36"/>
      <c r="K4" s="119" t="s">
        <v>198</v>
      </c>
      <c r="L4" s="119"/>
      <c r="M4" s="119"/>
      <c r="N4" s="119"/>
    </row>
    <row r="5" spans="1:15" ht="15.75">
      <c r="A5" s="36"/>
      <c r="B5" s="36"/>
      <c r="C5" s="36"/>
      <c r="D5" s="36"/>
      <c r="E5" s="36"/>
      <c r="F5" s="36"/>
      <c r="G5" s="36"/>
      <c r="H5" s="36"/>
      <c r="I5" s="36"/>
      <c r="J5" s="36"/>
      <c r="K5" s="37"/>
      <c r="L5" s="37"/>
      <c r="M5" s="37"/>
      <c r="N5" s="37"/>
    </row>
    <row r="6" spans="1:15" ht="20.25">
      <c r="B6" s="120" t="s">
        <v>199</v>
      </c>
      <c r="C6" s="120"/>
      <c r="D6" s="120"/>
      <c r="E6" s="120"/>
      <c r="F6" s="120"/>
      <c r="G6" s="120"/>
      <c r="H6" s="120"/>
      <c r="I6" s="120"/>
      <c r="J6" s="120"/>
      <c r="K6" s="120"/>
      <c r="L6" s="120"/>
      <c r="M6" s="120"/>
      <c r="N6" s="120"/>
    </row>
    <row r="7" spans="1:15" ht="20.25">
      <c r="B7" s="121" t="s">
        <v>200</v>
      </c>
      <c r="C7" s="121"/>
      <c r="D7" s="121"/>
      <c r="E7" s="121"/>
      <c r="F7" s="121"/>
      <c r="G7" s="121"/>
      <c r="H7" s="121"/>
      <c r="I7" s="121"/>
      <c r="J7" s="121"/>
      <c r="K7" s="121"/>
      <c r="L7" s="121"/>
      <c r="M7" s="121"/>
      <c r="N7" s="121"/>
    </row>
    <row r="8" spans="1:15" ht="20.25">
      <c r="C8" s="46"/>
      <c r="D8" s="47"/>
      <c r="F8" s="48" t="s">
        <v>0</v>
      </c>
      <c r="G8" s="42" t="s">
        <v>396</v>
      </c>
      <c r="H8" s="49" t="s">
        <v>201</v>
      </c>
      <c r="I8" s="43" t="s">
        <v>397</v>
      </c>
      <c r="J8" s="50" t="s">
        <v>1</v>
      </c>
      <c r="K8" s="38"/>
      <c r="L8" s="51"/>
      <c r="M8" s="51"/>
      <c r="N8" s="52"/>
      <c r="O8" s="53" t="str">
        <f>IF(G8="","Не вказано квартал","")</f>
        <v/>
      </c>
    </row>
    <row r="9" spans="1:15" ht="18.75">
      <c r="C9" s="54"/>
      <c r="D9" s="55"/>
      <c r="E9" s="56"/>
      <c r="F9" s="56"/>
      <c r="G9" s="57"/>
      <c r="H9" s="58"/>
      <c r="I9" s="59"/>
      <c r="J9" s="59"/>
      <c r="K9" s="59"/>
      <c r="L9" s="59"/>
      <c r="M9" s="59"/>
      <c r="N9" s="59"/>
      <c r="O9" s="53" t="str">
        <f>IF(I8="","Не вказано рік","")</f>
        <v/>
      </c>
    </row>
    <row r="10" spans="1:15" ht="15.75">
      <c r="B10" s="122" t="s">
        <v>202</v>
      </c>
      <c r="C10" s="122"/>
      <c r="D10" s="122"/>
      <c r="E10" s="122"/>
      <c r="F10" s="122"/>
      <c r="G10" s="122"/>
      <c r="H10" s="122"/>
      <c r="I10" s="122"/>
      <c r="J10" s="122"/>
      <c r="K10" s="123" t="s">
        <v>203</v>
      </c>
      <c r="L10" s="123"/>
      <c r="M10" s="123"/>
      <c r="N10" s="123"/>
    </row>
    <row r="11" spans="1:15" ht="15.75">
      <c r="B11" s="124" t="s">
        <v>204</v>
      </c>
      <c r="C11" s="124"/>
      <c r="D11" s="124"/>
      <c r="E11" s="124"/>
      <c r="F11" s="124"/>
      <c r="G11" s="124"/>
      <c r="H11" s="124"/>
      <c r="I11" s="124"/>
      <c r="J11" s="124"/>
      <c r="K11" s="125" t="s">
        <v>205</v>
      </c>
      <c r="L11" s="125"/>
      <c r="M11" s="125"/>
      <c r="N11" s="125"/>
    </row>
    <row r="12" spans="1:15">
      <c r="B12" s="126" t="s">
        <v>206</v>
      </c>
      <c r="C12" s="126"/>
      <c r="D12" s="126"/>
      <c r="E12" s="126"/>
      <c r="F12" s="126"/>
      <c r="G12" s="126"/>
      <c r="H12" s="126"/>
      <c r="I12" s="126"/>
      <c r="J12" s="126"/>
      <c r="K12" s="125"/>
      <c r="L12" s="125"/>
      <c r="M12" s="125"/>
      <c r="N12" s="125"/>
    </row>
    <row r="13" spans="1:15">
      <c r="B13" s="127"/>
      <c r="C13" s="127"/>
      <c r="D13" s="127"/>
      <c r="E13" s="127"/>
      <c r="F13" s="127"/>
      <c r="G13" s="127"/>
      <c r="H13" s="127"/>
      <c r="I13" s="127"/>
      <c r="J13" s="127"/>
      <c r="K13" s="125"/>
      <c r="L13" s="125"/>
      <c r="M13" s="125"/>
      <c r="N13" s="125"/>
    </row>
    <row r="14" spans="1:15" ht="16.5" thickBot="1">
      <c r="C14" s="46"/>
      <c r="D14" s="55"/>
      <c r="E14" s="60"/>
      <c r="F14" s="61"/>
      <c r="G14" s="60"/>
      <c r="H14" s="59"/>
      <c r="I14" s="59"/>
      <c r="J14" s="59"/>
      <c r="K14" s="59"/>
      <c r="L14" s="59"/>
    </row>
    <row r="15" spans="1:15" ht="15.75">
      <c r="A15" s="38"/>
      <c r="B15" s="128" t="s">
        <v>207</v>
      </c>
      <c r="C15" s="129"/>
      <c r="D15" s="129"/>
      <c r="E15" s="129"/>
      <c r="F15" s="62"/>
      <c r="G15" s="63"/>
      <c r="H15" s="63"/>
      <c r="I15" s="63"/>
      <c r="J15" s="63"/>
      <c r="K15" s="63"/>
      <c r="L15" s="64"/>
      <c r="M15" s="64"/>
      <c r="N15" s="65"/>
    </row>
    <row r="16" spans="1:15" ht="18.75">
      <c r="A16" s="38"/>
      <c r="B16" s="130" t="s">
        <v>208</v>
      </c>
      <c r="C16" s="131"/>
      <c r="D16" s="131"/>
      <c r="E16" s="131"/>
      <c r="F16" s="132" t="s">
        <v>392</v>
      </c>
      <c r="G16" s="132"/>
      <c r="H16" s="132"/>
      <c r="I16" s="132"/>
      <c r="J16" s="132"/>
      <c r="K16" s="132"/>
      <c r="L16" s="132"/>
      <c r="M16" s="132"/>
      <c r="N16" s="133"/>
      <c r="O16" s="53" t="str">
        <f>IF(F16="","Не вказано найменування ліцензіата","")</f>
        <v/>
      </c>
    </row>
    <row r="17" spans="1:17" ht="18.75">
      <c r="A17" s="38"/>
      <c r="B17" s="134" t="s">
        <v>209</v>
      </c>
      <c r="C17" s="135"/>
      <c r="D17" s="135"/>
      <c r="E17" s="135"/>
      <c r="F17" s="136" t="s">
        <v>393</v>
      </c>
      <c r="G17" s="136"/>
      <c r="H17" s="136"/>
      <c r="I17" s="136"/>
      <c r="J17" s="136"/>
      <c r="K17" s="136"/>
      <c r="L17" s="136"/>
      <c r="M17" s="136"/>
      <c r="N17" s="137"/>
      <c r="O17" s="53" t="str">
        <f>IF(F17="","Не вказано вебсайт","")</f>
        <v/>
      </c>
    </row>
    <row r="18" spans="1:17" ht="18.75">
      <c r="A18" s="38"/>
      <c r="B18" s="134" t="s">
        <v>210</v>
      </c>
      <c r="C18" s="135"/>
      <c r="D18" s="135"/>
      <c r="E18" s="135"/>
      <c r="F18" s="136" t="s">
        <v>394</v>
      </c>
      <c r="G18" s="136"/>
      <c r="H18" s="136"/>
      <c r="I18" s="136"/>
      <c r="J18" s="136"/>
      <c r="K18" s="136"/>
      <c r="L18" s="136"/>
      <c r="M18" s="136"/>
      <c r="N18" s="137"/>
      <c r="O18" s="53" t="str">
        <f>IF(F18="","Не вказано код ЄДРПОУ","")</f>
        <v/>
      </c>
    </row>
    <row r="19" spans="1:17" ht="18.75">
      <c r="A19" s="38"/>
      <c r="B19" s="134" t="s">
        <v>211</v>
      </c>
      <c r="C19" s="135"/>
      <c r="D19" s="135"/>
      <c r="E19" s="135"/>
      <c r="F19" s="138" t="s">
        <v>395</v>
      </c>
      <c r="G19" s="138"/>
      <c r="H19" s="138"/>
      <c r="I19" s="138"/>
      <c r="J19" s="138"/>
      <c r="K19" s="138"/>
      <c r="L19" s="138"/>
      <c r="M19" s="138"/>
      <c r="N19" s="139"/>
      <c r="O19" s="53" t="str">
        <f>IF(F19="","Не вказано ЕІС код","")</f>
        <v/>
      </c>
    </row>
    <row r="20" spans="1:17" ht="18.75">
      <c r="A20" s="38"/>
      <c r="B20" s="130" t="s">
        <v>212</v>
      </c>
      <c r="C20" s="131"/>
      <c r="D20" s="131"/>
      <c r="E20" s="131"/>
      <c r="F20" s="136" t="s">
        <v>401</v>
      </c>
      <c r="G20" s="136"/>
      <c r="H20" s="136"/>
      <c r="I20" s="136"/>
      <c r="J20" s="136"/>
      <c r="K20" s="136"/>
      <c r="L20" s="136"/>
      <c r="M20" s="136"/>
      <c r="N20" s="137"/>
      <c r="O20" s="53" t="str">
        <f>IF(F20="","Не вказано місцезнаходження ліцензіата","")</f>
        <v/>
      </c>
    </row>
    <row r="21" spans="1:17" ht="19.5" thickBot="1">
      <c r="A21" s="38"/>
      <c r="B21" s="66"/>
      <c r="C21" s="67"/>
      <c r="D21" s="68"/>
      <c r="E21" s="68"/>
      <c r="F21" s="140" t="s">
        <v>213</v>
      </c>
      <c r="G21" s="140"/>
      <c r="H21" s="140"/>
      <c r="I21" s="140"/>
      <c r="J21" s="140"/>
      <c r="K21" s="140"/>
      <c r="L21" s="140"/>
      <c r="M21" s="140"/>
      <c r="N21" s="141"/>
      <c r="O21" s="53" t="str">
        <f>IF(G124="","Не вказано керівника ліцензіата","")</f>
        <v/>
      </c>
      <c r="Q21" s="36"/>
    </row>
    <row r="22" spans="1:17" ht="18.75">
      <c r="A22" s="38"/>
      <c r="B22" s="38"/>
      <c r="C22" s="38"/>
      <c r="D22" s="38"/>
      <c r="E22" s="38"/>
      <c r="F22" s="38"/>
      <c r="G22" s="38"/>
      <c r="H22" s="38"/>
      <c r="I22" s="38"/>
      <c r="J22" s="38"/>
      <c r="K22" s="38"/>
      <c r="L22" s="38"/>
      <c r="M22" s="38"/>
      <c r="N22" s="38"/>
      <c r="O22" s="53" t="str">
        <f>IF(G127="","Не вказано виконавця","")</f>
        <v/>
      </c>
    </row>
    <row r="23" spans="1:17" ht="18.75">
      <c r="A23" s="38"/>
      <c r="B23" s="142" t="s">
        <v>214</v>
      </c>
      <c r="C23" s="142"/>
      <c r="D23" s="142"/>
      <c r="E23" s="142"/>
      <c r="F23" s="142"/>
      <c r="G23" s="142"/>
      <c r="H23" s="142"/>
      <c r="I23" s="142"/>
      <c r="J23" s="142"/>
      <c r="K23" s="142"/>
      <c r="L23" s="142"/>
      <c r="M23" s="142"/>
      <c r="N23" s="142"/>
      <c r="O23" s="53" t="str">
        <f>IF(D130="","Не вказано телефон","")</f>
        <v/>
      </c>
    </row>
    <row r="24" spans="1:17" ht="18.75">
      <c r="A24" s="36"/>
      <c r="B24" s="143"/>
      <c r="C24" s="143"/>
      <c r="D24" s="143"/>
      <c r="E24" s="143"/>
      <c r="F24" s="143"/>
      <c r="G24" s="143"/>
      <c r="H24" s="143"/>
      <c r="I24" s="143"/>
      <c r="J24" s="143"/>
      <c r="K24" s="143"/>
      <c r="L24" s="143"/>
      <c r="M24" s="143"/>
      <c r="N24" s="143"/>
      <c r="O24" s="53" t="str">
        <f>IF(K130="","Не вказано електронну пошту","")</f>
        <v/>
      </c>
    </row>
    <row r="25" spans="1:17" ht="120">
      <c r="A25" s="36"/>
      <c r="B25" s="69" t="s">
        <v>23</v>
      </c>
      <c r="C25" s="144" t="s">
        <v>215</v>
      </c>
      <c r="D25" s="145"/>
      <c r="E25" s="145"/>
      <c r="F25" s="145"/>
      <c r="G25" s="145"/>
      <c r="H25" s="145"/>
      <c r="I25" s="69" t="s">
        <v>216</v>
      </c>
      <c r="J25" s="69" t="s">
        <v>217</v>
      </c>
      <c r="K25" s="69" t="s">
        <v>218</v>
      </c>
      <c r="L25" s="69" t="s">
        <v>219</v>
      </c>
      <c r="M25" s="69" t="s">
        <v>220</v>
      </c>
      <c r="N25" s="69" t="s">
        <v>221</v>
      </c>
      <c r="O25" s="45"/>
    </row>
    <row r="26" spans="1:17" ht="15">
      <c r="A26" s="36"/>
      <c r="B26" s="69" t="s">
        <v>222</v>
      </c>
      <c r="C26" s="146" t="s">
        <v>223</v>
      </c>
      <c r="D26" s="147"/>
      <c r="E26" s="147"/>
      <c r="F26" s="147"/>
      <c r="G26" s="147"/>
      <c r="H26" s="147"/>
      <c r="I26" s="69" t="s">
        <v>224</v>
      </c>
      <c r="J26" s="69">
        <v>1</v>
      </c>
      <c r="K26" s="69">
        <v>2</v>
      </c>
      <c r="L26" s="69">
        <v>3</v>
      </c>
      <c r="M26" s="69">
        <v>4</v>
      </c>
      <c r="N26" s="69">
        <v>5</v>
      </c>
    </row>
    <row r="27" spans="1:17" ht="15.75">
      <c r="A27" s="36"/>
      <c r="B27" s="70" t="s">
        <v>225</v>
      </c>
      <c r="C27" s="148" t="s">
        <v>226</v>
      </c>
      <c r="D27" s="148"/>
      <c r="E27" s="148"/>
      <c r="F27" s="148"/>
      <c r="G27" s="148"/>
      <c r="H27" s="149"/>
      <c r="I27" s="71" t="s">
        <v>227</v>
      </c>
      <c r="J27" s="110">
        <f>SUM(J28:J36,J39)</f>
        <v>923</v>
      </c>
      <c r="K27" s="73"/>
      <c r="L27" s="74">
        <f>IF(SUM(J28:J36,J39)=0,0,(SUMPRODUCT(L28:L36,J28:J36)+L39*J39)/SUM(J28:J36,J39))</f>
        <v>63.160346695557962</v>
      </c>
      <c r="M27" s="72">
        <f>SUM(M28:M36,M39)</f>
        <v>0</v>
      </c>
      <c r="N27" s="41">
        <f>IF(J27=0,0,M27/J27)</f>
        <v>0</v>
      </c>
    </row>
    <row r="28" spans="1:17" ht="36" customHeight="1">
      <c r="A28" s="36"/>
      <c r="B28" s="70" t="s">
        <v>30</v>
      </c>
      <c r="C28" s="150" t="s">
        <v>228</v>
      </c>
      <c r="D28" s="151"/>
      <c r="E28" s="151"/>
      <c r="F28" s="151"/>
      <c r="G28" s="151"/>
      <c r="H28" s="151"/>
      <c r="I28" s="71" t="s">
        <v>229</v>
      </c>
      <c r="J28" s="111"/>
      <c r="K28" s="30" t="s">
        <v>40</v>
      </c>
      <c r="L28" s="75"/>
      <c r="M28" s="30"/>
      <c r="N28" s="41">
        <f t="shared" ref="N28:N69" si="0">IF(J28=0,0,M28/J28)</f>
        <v>0</v>
      </c>
    </row>
    <row r="29" spans="1:17" ht="35.25" customHeight="1">
      <c r="A29" s="36"/>
      <c r="B29" s="70" t="s">
        <v>31</v>
      </c>
      <c r="C29" s="150" t="s">
        <v>230</v>
      </c>
      <c r="D29" s="151"/>
      <c r="E29" s="151"/>
      <c r="F29" s="151"/>
      <c r="G29" s="151"/>
      <c r="H29" s="151"/>
      <c r="I29" s="71" t="s">
        <v>231</v>
      </c>
      <c r="J29" s="111"/>
      <c r="K29" s="30" t="s">
        <v>40</v>
      </c>
      <c r="L29" s="75"/>
      <c r="M29" s="30"/>
      <c r="N29" s="41">
        <f t="shared" si="0"/>
        <v>0</v>
      </c>
    </row>
    <row r="30" spans="1:17" ht="33" customHeight="1">
      <c r="A30" s="36"/>
      <c r="B30" s="70" t="s">
        <v>67</v>
      </c>
      <c r="C30" s="150" t="s">
        <v>232</v>
      </c>
      <c r="D30" s="151"/>
      <c r="E30" s="151"/>
      <c r="F30" s="151"/>
      <c r="G30" s="151"/>
      <c r="H30" s="151"/>
      <c r="I30" s="71" t="s">
        <v>233</v>
      </c>
      <c r="J30" s="111"/>
      <c r="K30" s="30" t="s">
        <v>40</v>
      </c>
      <c r="L30" s="75"/>
      <c r="M30" s="30"/>
      <c r="N30" s="41">
        <f t="shared" si="0"/>
        <v>0</v>
      </c>
    </row>
    <row r="31" spans="1:17" ht="36.75" customHeight="1">
      <c r="A31" s="36"/>
      <c r="B31" s="70" t="s">
        <v>68</v>
      </c>
      <c r="C31" s="150" t="s">
        <v>234</v>
      </c>
      <c r="D31" s="151"/>
      <c r="E31" s="151"/>
      <c r="F31" s="151"/>
      <c r="G31" s="151"/>
      <c r="H31" s="151"/>
      <c r="I31" s="71" t="s">
        <v>235</v>
      </c>
      <c r="J31" s="111">
        <v>219</v>
      </c>
      <c r="K31" s="30" t="s">
        <v>40</v>
      </c>
      <c r="L31" s="75">
        <v>3.730593607305936</v>
      </c>
      <c r="M31" s="30"/>
      <c r="N31" s="41">
        <f t="shared" si="0"/>
        <v>0</v>
      </c>
    </row>
    <row r="32" spans="1:17" ht="33" customHeight="1">
      <c r="A32" s="36"/>
      <c r="B32" s="70" t="s">
        <v>69</v>
      </c>
      <c r="C32" s="152" t="s">
        <v>236</v>
      </c>
      <c r="D32" s="153"/>
      <c r="E32" s="153"/>
      <c r="F32" s="153"/>
      <c r="G32" s="153"/>
      <c r="H32" s="154"/>
      <c r="I32" s="71" t="s">
        <v>237</v>
      </c>
      <c r="J32" s="111">
        <v>15</v>
      </c>
      <c r="K32" s="76" t="s">
        <v>70</v>
      </c>
      <c r="L32" s="75">
        <v>10.533333333333333</v>
      </c>
      <c r="M32" s="30"/>
      <c r="N32" s="41">
        <f t="shared" si="0"/>
        <v>0</v>
      </c>
    </row>
    <row r="33" spans="1:14" ht="34.5" customHeight="1">
      <c r="A33" s="36"/>
      <c r="B33" s="70" t="s">
        <v>71</v>
      </c>
      <c r="C33" s="155" t="s">
        <v>238</v>
      </c>
      <c r="D33" s="156"/>
      <c r="E33" s="156"/>
      <c r="F33" s="156"/>
      <c r="G33" s="156"/>
      <c r="H33" s="156"/>
      <c r="I33" s="71" t="s">
        <v>239</v>
      </c>
      <c r="J33" s="111">
        <v>65</v>
      </c>
      <c r="K33" s="30" t="s">
        <v>40</v>
      </c>
      <c r="L33" s="75">
        <v>7.3230769230769228</v>
      </c>
      <c r="M33" s="30"/>
      <c r="N33" s="41">
        <f t="shared" si="0"/>
        <v>0</v>
      </c>
    </row>
    <row r="34" spans="1:14" ht="36.75" customHeight="1">
      <c r="A34" s="36"/>
      <c r="B34" s="70" t="s">
        <v>72</v>
      </c>
      <c r="C34" s="155" t="s">
        <v>240</v>
      </c>
      <c r="D34" s="156"/>
      <c r="E34" s="156"/>
      <c r="F34" s="156"/>
      <c r="G34" s="156"/>
      <c r="H34" s="156"/>
      <c r="I34" s="71" t="s">
        <v>241</v>
      </c>
      <c r="J34" s="111">
        <v>57</v>
      </c>
      <c r="K34" s="30" t="s">
        <v>70</v>
      </c>
      <c r="L34" s="75">
        <v>12.368421052631579</v>
      </c>
      <c r="M34" s="30"/>
      <c r="N34" s="41">
        <f t="shared" si="0"/>
        <v>0</v>
      </c>
    </row>
    <row r="35" spans="1:14" ht="47.25">
      <c r="A35" s="36"/>
      <c r="B35" s="70" t="s">
        <v>73</v>
      </c>
      <c r="C35" s="152" t="s">
        <v>242</v>
      </c>
      <c r="D35" s="153"/>
      <c r="E35" s="153"/>
      <c r="F35" s="153"/>
      <c r="G35" s="153"/>
      <c r="H35" s="154"/>
      <c r="I35" s="71" t="s">
        <v>243</v>
      </c>
      <c r="J35" s="111">
        <v>348</v>
      </c>
      <c r="K35" s="77" t="s">
        <v>74</v>
      </c>
      <c r="L35" s="75">
        <v>159.37931034482759</v>
      </c>
      <c r="M35" s="30"/>
      <c r="N35" s="41">
        <f t="shared" si="0"/>
        <v>0</v>
      </c>
    </row>
    <row r="36" spans="1:14" ht="36" customHeight="1">
      <c r="A36" s="36"/>
      <c r="B36" s="70" t="s">
        <v>244</v>
      </c>
      <c r="C36" s="150" t="s">
        <v>245</v>
      </c>
      <c r="D36" s="151"/>
      <c r="E36" s="151"/>
      <c r="F36" s="151"/>
      <c r="G36" s="151"/>
      <c r="H36" s="151"/>
      <c r="I36" s="71" t="s">
        <v>246</v>
      </c>
      <c r="J36" s="110">
        <f>SUM(J37:J38)</f>
        <v>0</v>
      </c>
      <c r="K36" s="73"/>
      <c r="L36" s="74">
        <f>IF(SUM(J37:J38)=0,0,SUMPRODUCT(L37:L38,J37:J38)/SUM(J37:J38))</f>
        <v>0</v>
      </c>
      <c r="M36" s="72">
        <f>SUM(M37:M38)</f>
        <v>0</v>
      </c>
      <c r="N36" s="41">
        <f t="shared" si="0"/>
        <v>0</v>
      </c>
    </row>
    <row r="37" spans="1:14" ht="63">
      <c r="A37" s="36"/>
      <c r="B37" s="70" t="s">
        <v>75</v>
      </c>
      <c r="C37" s="157" t="s">
        <v>247</v>
      </c>
      <c r="D37" s="158"/>
      <c r="E37" s="158"/>
      <c r="F37" s="158"/>
      <c r="G37" s="158"/>
      <c r="H37" s="159"/>
      <c r="I37" s="71" t="s">
        <v>248</v>
      </c>
      <c r="J37" s="111"/>
      <c r="K37" s="30" t="s">
        <v>76</v>
      </c>
      <c r="L37" s="75"/>
      <c r="M37" s="30"/>
      <c r="N37" s="41">
        <f t="shared" si="0"/>
        <v>0</v>
      </c>
    </row>
    <row r="38" spans="1:14" ht="63">
      <c r="A38" s="36"/>
      <c r="B38" s="70" t="s">
        <v>77</v>
      </c>
      <c r="C38" s="157" t="s">
        <v>249</v>
      </c>
      <c r="D38" s="158"/>
      <c r="E38" s="158"/>
      <c r="F38" s="158"/>
      <c r="G38" s="158"/>
      <c r="H38" s="159"/>
      <c r="I38" s="71" t="s">
        <v>250</v>
      </c>
      <c r="J38" s="111"/>
      <c r="K38" s="30" t="s">
        <v>78</v>
      </c>
      <c r="L38" s="75"/>
      <c r="M38" s="30"/>
      <c r="N38" s="41">
        <f t="shared" si="0"/>
        <v>0</v>
      </c>
    </row>
    <row r="39" spans="1:14" ht="15.75">
      <c r="A39" s="36"/>
      <c r="B39" s="70" t="s">
        <v>251</v>
      </c>
      <c r="C39" s="157" t="s">
        <v>252</v>
      </c>
      <c r="D39" s="158"/>
      <c r="E39" s="158"/>
      <c r="F39" s="158"/>
      <c r="G39" s="158"/>
      <c r="H39" s="159"/>
      <c r="I39" s="71" t="s">
        <v>253</v>
      </c>
      <c r="J39" s="110">
        <f>SUM(J40:J41)</f>
        <v>219</v>
      </c>
      <c r="K39" s="73"/>
      <c r="L39" s="74">
        <f>IF(SUM(J40:J41)=0,0,SUMPRODUCT(L40:L41,J40:J41)/SUM(J40:J41))</f>
        <v>3.0913242009132422</v>
      </c>
      <c r="M39" s="72">
        <f>SUM(M40:M41)</f>
        <v>0</v>
      </c>
      <c r="N39" s="41">
        <f t="shared" si="0"/>
        <v>0</v>
      </c>
    </row>
    <row r="40" spans="1:14" ht="15.75">
      <c r="A40" s="36"/>
      <c r="B40" s="70" t="s">
        <v>79</v>
      </c>
      <c r="C40" s="157" t="s">
        <v>247</v>
      </c>
      <c r="D40" s="158"/>
      <c r="E40" s="158"/>
      <c r="F40" s="158"/>
      <c r="G40" s="158"/>
      <c r="H40" s="159"/>
      <c r="I40" s="71" t="s">
        <v>254</v>
      </c>
      <c r="J40" s="111">
        <v>110</v>
      </c>
      <c r="K40" s="76" t="s">
        <v>80</v>
      </c>
      <c r="L40" s="75">
        <v>1.6090909090909091</v>
      </c>
      <c r="M40" s="30"/>
      <c r="N40" s="41">
        <f t="shared" si="0"/>
        <v>0</v>
      </c>
    </row>
    <row r="41" spans="1:14" ht="15.75">
      <c r="A41" s="36"/>
      <c r="B41" s="70" t="s">
        <v>81</v>
      </c>
      <c r="C41" s="160" t="s">
        <v>249</v>
      </c>
      <c r="D41" s="161"/>
      <c r="E41" s="161"/>
      <c r="F41" s="161"/>
      <c r="G41" s="161"/>
      <c r="H41" s="161"/>
      <c r="I41" s="71" t="s">
        <v>255</v>
      </c>
      <c r="J41" s="111">
        <v>109</v>
      </c>
      <c r="K41" s="76" t="s">
        <v>40</v>
      </c>
      <c r="L41" s="75">
        <v>4.5871559633027523</v>
      </c>
      <c r="M41" s="30"/>
      <c r="N41" s="41">
        <f t="shared" si="0"/>
        <v>0</v>
      </c>
    </row>
    <row r="42" spans="1:14" ht="15.75">
      <c r="A42" s="36"/>
      <c r="B42" s="70" t="s">
        <v>256</v>
      </c>
      <c r="C42" s="148" t="s">
        <v>257</v>
      </c>
      <c r="D42" s="148"/>
      <c r="E42" s="148"/>
      <c r="F42" s="148"/>
      <c r="G42" s="148"/>
      <c r="H42" s="149"/>
      <c r="I42" s="71" t="s">
        <v>258</v>
      </c>
      <c r="J42" s="110">
        <f>SUM(J43:J46)</f>
        <v>2667</v>
      </c>
      <c r="K42" s="73"/>
      <c r="L42" s="74">
        <f>IF(SUM(J43:J46)=0,0,SUMPRODUCT(L43:L46,J43:J46)/SUM(J43:J46))</f>
        <v>1.6756655418072741</v>
      </c>
      <c r="M42" s="72">
        <f>SUM(M43:M46)</f>
        <v>0</v>
      </c>
      <c r="N42" s="41">
        <f t="shared" si="0"/>
        <v>0</v>
      </c>
    </row>
    <row r="43" spans="1:14" ht="33.75" customHeight="1">
      <c r="A43" s="36"/>
      <c r="B43" s="70" t="s">
        <v>32</v>
      </c>
      <c r="C43" s="148" t="s">
        <v>259</v>
      </c>
      <c r="D43" s="148"/>
      <c r="E43" s="148"/>
      <c r="F43" s="148"/>
      <c r="G43" s="148"/>
      <c r="H43" s="149"/>
      <c r="I43" s="71" t="s">
        <v>260</v>
      </c>
      <c r="J43" s="111">
        <v>2</v>
      </c>
      <c r="K43" s="30" t="s">
        <v>40</v>
      </c>
      <c r="L43" s="75">
        <v>8.5</v>
      </c>
      <c r="M43" s="30"/>
      <c r="N43" s="41">
        <f t="shared" si="0"/>
        <v>0</v>
      </c>
    </row>
    <row r="44" spans="1:14" ht="33.75" customHeight="1">
      <c r="A44" s="36"/>
      <c r="B44" s="70" t="s">
        <v>33</v>
      </c>
      <c r="C44" s="148" t="s">
        <v>261</v>
      </c>
      <c r="D44" s="148"/>
      <c r="E44" s="148"/>
      <c r="F44" s="148"/>
      <c r="G44" s="148"/>
      <c r="H44" s="149"/>
      <c r="I44" s="71" t="s">
        <v>262</v>
      </c>
      <c r="J44" s="111">
        <v>480</v>
      </c>
      <c r="K44" s="30" t="s">
        <v>40</v>
      </c>
      <c r="L44" s="75">
        <v>2.1124999999999998</v>
      </c>
      <c r="M44" s="30"/>
      <c r="N44" s="41">
        <f t="shared" si="0"/>
        <v>0</v>
      </c>
    </row>
    <row r="45" spans="1:14" ht="31.5" customHeight="1">
      <c r="A45" s="36"/>
      <c r="B45" s="70" t="s">
        <v>82</v>
      </c>
      <c r="C45" s="148" t="s">
        <v>263</v>
      </c>
      <c r="D45" s="148"/>
      <c r="E45" s="148"/>
      <c r="F45" s="148"/>
      <c r="G45" s="148"/>
      <c r="H45" s="149"/>
      <c r="I45" s="71" t="s">
        <v>264</v>
      </c>
      <c r="J45" s="111">
        <v>2162</v>
      </c>
      <c r="K45" s="30" t="s">
        <v>40</v>
      </c>
      <c r="L45" s="75">
        <v>1.5383903792784459</v>
      </c>
      <c r="M45" s="30"/>
      <c r="N45" s="41">
        <f t="shared" si="0"/>
        <v>0</v>
      </c>
    </row>
    <row r="46" spans="1:14" ht="15.75">
      <c r="A46" s="36"/>
      <c r="B46" s="70" t="s">
        <v>83</v>
      </c>
      <c r="C46" s="148" t="s">
        <v>265</v>
      </c>
      <c r="D46" s="148"/>
      <c r="E46" s="148"/>
      <c r="F46" s="148"/>
      <c r="G46" s="148"/>
      <c r="H46" s="149"/>
      <c r="I46" s="71" t="s">
        <v>266</v>
      </c>
      <c r="J46" s="111">
        <v>23</v>
      </c>
      <c r="K46" s="30" t="s">
        <v>40</v>
      </c>
      <c r="L46" s="75">
        <v>4.8695652173913047</v>
      </c>
      <c r="M46" s="30"/>
      <c r="N46" s="41">
        <f t="shared" si="0"/>
        <v>0</v>
      </c>
    </row>
    <row r="47" spans="1:14" ht="15.75">
      <c r="A47" s="36"/>
      <c r="B47" s="70" t="s">
        <v>267</v>
      </c>
      <c r="C47" s="157" t="s">
        <v>268</v>
      </c>
      <c r="D47" s="162"/>
      <c r="E47" s="162"/>
      <c r="F47" s="162"/>
      <c r="G47" s="162"/>
      <c r="H47" s="162"/>
      <c r="I47" s="71" t="s">
        <v>269</v>
      </c>
      <c r="J47" s="110">
        <f>SUM(J48,J49,J52)</f>
        <v>127</v>
      </c>
      <c r="K47" s="73"/>
      <c r="L47" s="74">
        <f>IF(SUM(J48:J49,J52)=0,0,(L48*J48+L49*J49+L52*J52)/SUM(J48:J49,J52))</f>
        <v>2.377952755905512</v>
      </c>
      <c r="M47" s="72">
        <f>SUM(M48,M49,M52)</f>
        <v>0</v>
      </c>
      <c r="N47" s="41">
        <f t="shared" si="0"/>
        <v>0</v>
      </c>
    </row>
    <row r="48" spans="1:14" ht="33.75" customHeight="1">
      <c r="A48" s="36"/>
      <c r="B48" s="70" t="s">
        <v>84</v>
      </c>
      <c r="C48" s="163" t="s">
        <v>270</v>
      </c>
      <c r="D48" s="162"/>
      <c r="E48" s="162"/>
      <c r="F48" s="162"/>
      <c r="G48" s="162"/>
      <c r="H48" s="162"/>
      <c r="I48" s="71" t="s">
        <v>271</v>
      </c>
      <c r="J48" s="111"/>
      <c r="K48" s="30" t="s">
        <v>85</v>
      </c>
      <c r="L48" s="75"/>
      <c r="M48" s="30"/>
      <c r="N48" s="41">
        <f t="shared" si="0"/>
        <v>0</v>
      </c>
    </row>
    <row r="49" spans="1:14" ht="36" customHeight="1">
      <c r="A49" s="36"/>
      <c r="B49" s="70" t="s">
        <v>272</v>
      </c>
      <c r="C49" s="157" t="s">
        <v>273</v>
      </c>
      <c r="D49" s="162"/>
      <c r="E49" s="162"/>
      <c r="F49" s="162"/>
      <c r="G49" s="162"/>
      <c r="H49" s="162"/>
      <c r="I49" s="71" t="s">
        <v>274</v>
      </c>
      <c r="J49" s="110">
        <f>SUM(J50:J51)</f>
        <v>126</v>
      </c>
      <c r="K49" s="73"/>
      <c r="L49" s="74">
        <f>IF(SUM(J50:J51)=0,0,SUMPRODUCT(L50:L51,J50:J51)/SUM(J50:J51))</f>
        <v>2.3888888888888888</v>
      </c>
      <c r="M49" s="72">
        <f>SUM(M50:M51)</f>
        <v>0</v>
      </c>
      <c r="N49" s="41">
        <f t="shared" si="0"/>
        <v>0</v>
      </c>
    </row>
    <row r="50" spans="1:14" ht="15.75">
      <c r="A50" s="36"/>
      <c r="B50" s="70" t="s">
        <v>86</v>
      </c>
      <c r="C50" s="157" t="s">
        <v>275</v>
      </c>
      <c r="D50" s="158"/>
      <c r="E50" s="158"/>
      <c r="F50" s="158"/>
      <c r="G50" s="158"/>
      <c r="H50" s="159"/>
      <c r="I50" s="71" t="s">
        <v>276</v>
      </c>
      <c r="J50" s="111">
        <v>47</v>
      </c>
      <c r="K50" s="30" t="s">
        <v>87</v>
      </c>
      <c r="L50" s="75">
        <v>1.553191489361702</v>
      </c>
      <c r="M50" s="30"/>
      <c r="N50" s="41">
        <f t="shared" si="0"/>
        <v>0</v>
      </c>
    </row>
    <row r="51" spans="1:14" ht="15.75">
      <c r="A51" s="36"/>
      <c r="B51" s="70" t="s">
        <v>88</v>
      </c>
      <c r="C51" s="160" t="s">
        <v>249</v>
      </c>
      <c r="D51" s="161"/>
      <c r="E51" s="161"/>
      <c r="F51" s="161"/>
      <c r="G51" s="161"/>
      <c r="H51" s="161"/>
      <c r="I51" s="71" t="s">
        <v>277</v>
      </c>
      <c r="J51" s="111">
        <v>79</v>
      </c>
      <c r="K51" s="30" t="s">
        <v>89</v>
      </c>
      <c r="L51" s="75">
        <v>2.8860759493670884</v>
      </c>
      <c r="M51" s="30"/>
      <c r="N51" s="41">
        <f t="shared" si="0"/>
        <v>0</v>
      </c>
    </row>
    <row r="52" spans="1:14" ht="36.75" customHeight="1">
      <c r="A52" s="36"/>
      <c r="B52" s="70" t="s">
        <v>278</v>
      </c>
      <c r="C52" s="164" t="s">
        <v>279</v>
      </c>
      <c r="D52" s="165"/>
      <c r="E52" s="165"/>
      <c r="F52" s="165"/>
      <c r="G52" s="165"/>
      <c r="H52" s="165"/>
      <c r="I52" s="71" t="s">
        <v>280</v>
      </c>
      <c r="J52" s="110">
        <f>SUM(J53:J54)</f>
        <v>1</v>
      </c>
      <c r="K52" s="73"/>
      <c r="L52" s="74">
        <f>IF(SUM(J53:J54)=0,0,SUMPRODUCT(L53:L54,J53:J54)/SUM(J53:J54))</f>
        <v>1</v>
      </c>
      <c r="M52" s="72">
        <f>SUM(M53:M54)</f>
        <v>0</v>
      </c>
      <c r="N52" s="41">
        <f t="shared" si="0"/>
        <v>0</v>
      </c>
    </row>
    <row r="53" spans="1:14" ht="15.75">
      <c r="A53" s="36"/>
      <c r="B53" s="70" t="s">
        <v>90</v>
      </c>
      <c r="C53" s="157" t="s">
        <v>247</v>
      </c>
      <c r="D53" s="158"/>
      <c r="E53" s="158"/>
      <c r="F53" s="158"/>
      <c r="G53" s="158"/>
      <c r="H53" s="159"/>
      <c r="I53" s="71" t="s">
        <v>281</v>
      </c>
      <c r="J53" s="112">
        <v>1</v>
      </c>
      <c r="K53" s="76" t="s">
        <v>80</v>
      </c>
      <c r="L53" s="75">
        <v>1</v>
      </c>
      <c r="M53" s="78"/>
      <c r="N53" s="41">
        <f t="shared" si="0"/>
        <v>0</v>
      </c>
    </row>
    <row r="54" spans="1:14" ht="15.75">
      <c r="A54" s="36"/>
      <c r="B54" s="70" t="s">
        <v>91</v>
      </c>
      <c r="C54" s="160" t="s">
        <v>249</v>
      </c>
      <c r="D54" s="161"/>
      <c r="E54" s="161"/>
      <c r="F54" s="161"/>
      <c r="G54" s="161"/>
      <c r="H54" s="161"/>
      <c r="I54" s="71" t="s">
        <v>282</v>
      </c>
      <c r="J54" s="113"/>
      <c r="K54" s="76" t="s">
        <v>40</v>
      </c>
      <c r="L54" s="75"/>
      <c r="M54" s="79"/>
      <c r="N54" s="41">
        <f t="shared" si="0"/>
        <v>0</v>
      </c>
    </row>
    <row r="55" spans="1:14" ht="15.75">
      <c r="A55" s="36"/>
      <c r="B55" s="70" t="s">
        <v>283</v>
      </c>
      <c r="C55" s="163" t="s">
        <v>284</v>
      </c>
      <c r="D55" s="162"/>
      <c r="E55" s="162"/>
      <c r="F55" s="162"/>
      <c r="G55" s="162"/>
      <c r="H55" s="166"/>
      <c r="I55" s="71" t="s">
        <v>285</v>
      </c>
      <c r="J55" s="110">
        <f>SUM(J56,J59)</f>
        <v>0</v>
      </c>
      <c r="K55" s="73"/>
      <c r="L55" s="74">
        <f>IF(SUM(J56,J59)=0,0,(L56*J56+L59*J59)/SUM(J56,J59))</f>
        <v>0</v>
      </c>
      <c r="M55" s="72">
        <f>SUM(M56,M59)</f>
        <v>0</v>
      </c>
      <c r="N55" s="41">
        <f t="shared" si="0"/>
        <v>0</v>
      </c>
    </row>
    <row r="56" spans="1:14" ht="15.75">
      <c r="A56" s="36"/>
      <c r="B56" s="70" t="s">
        <v>286</v>
      </c>
      <c r="C56" s="167" t="s">
        <v>287</v>
      </c>
      <c r="D56" s="168"/>
      <c r="E56" s="168"/>
      <c r="F56" s="168"/>
      <c r="G56" s="168"/>
      <c r="H56" s="169"/>
      <c r="I56" s="71" t="s">
        <v>288</v>
      </c>
      <c r="J56" s="110">
        <f>SUM(J57:J58)</f>
        <v>0</v>
      </c>
      <c r="K56" s="73"/>
      <c r="L56" s="74">
        <f>IF(SUM(J57:J58)=0,0,SUMPRODUCT(L57:L58,J57:J58)/SUM(J57:J58))</f>
        <v>0</v>
      </c>
      <c r="M56" s="72">
        <f>SUM(M57:M58)</f>
        <v>0</v>
      </c>
      <c r="N56" s="41">
        <f t="shared" si="0"/>
        <v>0</v>
      </c>
    </row>
    <row r="57" spans="1:14" ht="15.75">
      <c r="A57" s="36"/>
      <c r="B57" s="70" t="s">
        <v>92</v>
      </c>
      <c r="C57" s="157" t="s">
        <v>247</v>
      </c>
      <c r="D57" s="158"/>
      <c r="E57" s="158"/>
      <c r="F57" s="158"/>
      <c r="G57" s="158"/>
      <c r="H57" s="159"/>
      <c r="I57" s="71" t="s">
        <v>289</v>
      </c>
      <c r="J57" s="113"/>
      <c r="K57" s="30" t="s">
        <v>87</v>
      </c>
      <c r="L57" s="75"/>
      <c r="M57" s="80"/>
      <c r="N57" s="41">
        <f t="shared" si="0"/>
        <v>0</v>
      </c>
    </row>
    <row r="58" spans="1:14" ht="15.75">
      <c r="A58" s="36"/>
      <c r="B58" s="70" t="s">
        <v>93</v>
      </c>
      <c r="C58" s="160" t="s">
        <v>249</v>
      </c>
      <c r="D58" s="161"/>
      <c r="E58" s="161"/>
      <c r="F58" s="161"/>
      <c r="G58" s="161"/>
      <c r="H58" s="161"/>
      <c r="I58" s="71" t="s">
        <v>290</v>
      </c>
      <c r="J58" s="113"/>
      <c r="K58" s="30" t="s">
        <v>89</v>
      </c>
      <c r="L58" s="75"/>
      <c r="M58" s="79"/>
      <c r="N58" s="41">
        <f t="shared" si="0"/>
        <v>0</v>
      </c>
    </row>
    <row r="59" spans="1:14" ht="15.75">
      <c r="A59" s="36"/>
      <c r="B59" s="70" t="s">
        <v>34</v>
      </c>
      <c r="C59" s="170" t="s">
        <v>291</v>
      </c>
      <c r="D59" s="171"/>
      <c r="E59" s="171"/>
      <c r="F59" s="171"/>
      <c r="G59" s="171"/>
      <c r="H59" s="171"/>
      <c r="I59" s="71" t="s">
        <v>292</v>
      </c>
      <c r="J59" s="114"/>
      <c r="K59" s="76" t="s">
        <v>80</v>
      </c>
      <c r="L59" s="75"/>
      <c r="M59" s="80"/>
      <c r="N59" s="41">
        <f t="shared" si="0"/>
        <v>0</v>
      </c>
    </row>
    <row r="60" spans="1:14" ht="15.75">
      <c r="A60" s="36"/>
      <c r="B60" s="70" t="s">
        <v>293</v>
      </c>
      <c r="C60" s="157" t="s">
        <v>294</v>
      </c>
      <c r="D60" s="162"/>
      <c r="E60" s="162"/>
      <c r="F60" s="162"/>
      <c r="G60" s="162"/>
      <c r="H60" s="162"/>
      <c r="I60" s="71" t="s">
        <v>295</v>
      </c>
      <c r="J60" s="110">
        <f>SUM(J61:J63)</f>
        <v>409</v>
      </c>
      <c r="K60" s="73"/>
      <c r="L60" s="74">
        <f>IF(SUM(J61:J63)=0,0,SUMPRODUCT(L61:L63,J61:J63)/SUM(J61:J63))</f>
        <v>5.0586797066014668</v>
      </c>
      <c r="M60" s="72">
        <f>SUM(M61:M63)</f>
        <v>0</v>
      </c>
      <c r="N60" s="41">
        <f t="shared" si="0"/>
        <v>0</v>
      </c>
    </row>
    <row r="61" spans="1:14" ht="32.25" customHeight="1">
      <c r="A61" s="36"/>
      <c r="B61" s="70" t="s">
        <v>35</v>
      </c>
      <c r="C61" s="152" t="s">
        <v>296</v>
      </c>
      <c r="D61" s="153"/>
      <c r="E61" s="153"/>
      <c r="F61" s="153"/>
      <c r="G61" s="153"/>
      <c r="H61" s="154"/>
      <c r="I61" s="71" t="s">
        <v>297</v>
      </c>
      <c r="J61" s="113">
        <v>19</v>
      </c>
      <c r="K61" s="76" t="s">
        <v>94</v>
      </c>
      <c r="L61" s="81">
        <v>6.8421052631578947</v>
      </c>
      <c r="M61" s="80"/>
      <c r="N61" s="41">
        <f t="shared" si="0"/>
        <v>0</v>
      </c>
    </row>
    <row r="62" spans="1:14" ht="32.25" customHeight="1">
      <c r="A62" s="36"/>
      <c r="B62" s="70" t="s">
        <v>36</v>
      </c>
      <c r="C62" s="152" t="s">
        <v>298</v>
      </c>
      <c r="D62" s="153"/>
      <c r="E62" s="153"/>
      <c r="F62" s="153"/>
      <c r="G62" s="153"/>
      <c r="H62" s="154"/>
      <c r="I62" s="71" t="s">
        <v>299</v>
      </c>
      <c r="J62" s="113">
        <v>368</v>
      </c>
      <c r="K62" s="76" t="s">
        <v>40</v>
      </c>
      <c r="L62" s="81">
        <v>4.9211956521739131</v>
      </c>
      <c r="M62" s="80"/>
      <c r="N62" s="41">
        <f t="shared" si="0"/>
        <v>0</v>
      </c>
    </row>
    <row r="63" spans="1:14" ht="32.25" customHeight="1">
      <c r="A63" s="36"/>
      <c r="B63" s="70" t="s">
        <v>95</v>
      </c>
      <c r="C63" s="152" t="s">
        <v>300</v>
      </c>
      <c r="D63" s="153"/>
      <c r="E63" s="153"/>
      <c r="F63" s="153"/>
      <c r="G63" s="153"/>
      <c r="H63" s="154"/>
      <c r="I63" s="71" t="s">
        <v>301</v>
      </c>
      <c r="J63" s="113">
        <v>22</v>
      </c>
      <c r="K63" s="76" t="s">
        <v>40</v>
      </c>
      <c r="L63" s="81">
        <v>5.8181818181818183</v>
      </c>
      <c r="M63" s="80"/>
      <c r="N63" s="41">
        <f t="shared" si="0"/>
        <v>0</v>
      </c>
    </row>
    <row r="64" spans="1:14" ht="34.5" customHeight="1">
      <c r="A64" s="36"/>
      <c r="B64" s="70" t="s">
        <v>302</v>
      </c>
      <c r="C64" s="152" t="s">
        <v>303</v>
      </c>
      <c r="D64" s="153"/>
      <c r="E64" s="153"/>
      <c r="F64" s="153"/>
      <c r="G64" s="153"/>
      <c r="H64" s="154"/>
      <c r="I64" s="71" t="s">
        <v>304</v>
      </c>
      <c r="J64" s="110">
        <f>SUM(J65:J67)</f>
        <v>134</v>
      </c>
      <c r="K64" s="73"/>
      <c r="L64" s="74">
        <f>IF(SUM(J65:J67)=0,0,SUMPRODUCT(L65:L67,J65:J67)/SUM(J65:J67))</f>
        <v>10.537313432835822</v>
      </c>
      <c r="M64" s="72">
        <f>SUM(M65:M67)</f>
        <v>0</v>
      </c>
      <c r="N64" s="41">
        <f t="shared" si="0"/>
        <v>0</v>
      </c>
    </row>
    <row r="65" spans="1:14" ht="33.75" customHeight="1">
      <c r="A65" s="36"/>
      <c r="B65" s="70" t="s">
        <v>37</v>
      </c>
      <c r="C65" s="152" t="s">
        <v>305</v>
      </c>
      <c r="D65" s="153"/>
      <c r="E65" s="153"/>
      <c r="F65" s="153"/>
      <c r="G65" s="153"/>
      <c r="H65" s="154"/>
      <c r="I65" s="71" t="s">
        <v>306</v>
      </c>
      <c r="J65" s="113">
        <v>88</v>
      </c>
      <c r="K65" s="30" t="s">
        <v>96</v>
      </c>
      <c r="L65" s="81">
        <v>14</v>
      </c>
      <c r="M65" s="79"/>
      <c r="N65" s="41">
        <f t="shared" si="0"/>
        <v>0</v>
      </c>
    </row>
    <row r="66" spans="1:14" ht="22.5" customHeight="1">
      <c r="A66" s="36"/>
      <c r="B66" s="70" t="s">
        <v>38</v>
      </c>
      <c r="C66" s="152" t="s">
        <v>307</v>
      </c>
      <c r="D66" s="153"/>
      <c r="E66" s="153"/>
      <c r="F66" s="153"/>
      <c r="G66" s="153"/>
      <c r="H66" s="154"/>
      <c r="I66" s="71" t="s">
        <v>308</v>
      </c>
      <c r="J66" s="113">
        <v>42</v>
      </c>
      <c r="K66" s="30" t="s">
        <v>80</v>
      </c>
      <c r="L66" s="81">
        <v>3.5238095238095237</v>
      </c>
      <c r="M66" s="79"/>
      <c r="N66" s="41">
        <f t="shared" si="0"/>
        <v>0</v>
      </c>
    </row>
    <row r="67" spans="1:14" ht="27" customHeight="1">
      <c r="A67" s="36"/>
      <c r="B67" s="70" t="s">
        <v>39</v>
      </c>
      <c r="C67" s="152" t="s">
        <v>309</v>
      </c>
      <c r="D67" s="153"/>
      <c r="E67" s="153"/>
      <c r="F67" s="153"/>
      <c r="G67" s="153"/>
      <c r="H67" s="154"/>
      <c r="I67" s="71" t="s">
        <v>310</v>
      </c>
      <c r="J67" s="113">
        <v>4</v>
      </c>
      <c r="K67" s="30" t="s">
        <v>70</v>
      </c>
      <c r="L67" s="81">
        <v>8</v>
      </c>
      <c r="M67" s="79"/>
      <c r="N67" s="41">
        <f t="shared" si="0"/>
        <v>0</v>
      </c>
    </row>
    <row r="68" spans="1:14" ht="51" customHeight="1">
      <c r="A68" s="36"/>
      <c r="B68" s="70" t="s">
        <v>97</v>
      </c>
      <c r="C68" s="152" t="s">
        <v>311</v>
      </c>
      <c r="D68" s="153"/>
      <c r="E68" s="153"/>
      <c r="F68" s="153"/>
      <c r="G68" s="153"/>
      <c r="H68" s="154"/>
      <c r="I68" s="71" t="s">
        <v>312</v>
      </c>
      <c r="J68" s="113">
        <v>813</v>
      </c>
      <c r="K68" s="30" t="s">
        <v>98</v>
      </c>
      <c r="L68" s="81">
        <v>35.477244772447726</v>
      </c>
      <c r="M68" s="79"/>
      <c r="N68" s="41">
        <f t="shared" si="0"/>
        <v>0</v>
      </c>
    </row>
    <row r="69" spans="1:14" ht="15.75">
      <c r="A69" s="36"/>
      <c r="B69" s="144" t="s">
        <v>313</v>
      </c>
      <c r="C69" s="144"/>
      <c r="D69" s="144"/>
      <c r="E69" s="144"/>
      <c r="F69" s="144"/>
      <c r="G69" s="144"/>
      <c r="H69" s="144"/>
      <c r="I69" s="71" t="s">
        <v>314</v>
      </c>
      <c r="J69" s="110">
        <f>J27+J42+J47+J55+J60+J64+J68</f>
        <v>5073</v>
      </c>
      <c r="K69" s="73"/>
      <c r="L69" s="73"/>
      <c r="M69" s="72">
        <f>M27+M42+M47+M55+M60+M64+M68</f>
        <v>0</v>
      </c>
      <c r="N69" s="41">
        <f t="shared" si="0"/>
        <v>0</v>
      </c>
    </row>
    <row r="70" spans="1:14" ht="15.75">
      <c r="A70" s="36"/>
      <c r="B70" s="82"/>
      <c r="C70" s="82"/>
      <c r="D70" s="82"/>
      <c r="E70" s="82"/>
      <c r="F70" s="82"/>
      <c r="G70" s="82"/>
      <c r="H70" s="82"/>
      <c r="I70" s="83"/>
      <c r="J70" s="84"/>
      <c r="K70" s="85"/>
      <c r="L70" s="85"/>
      <c r="M70" s="86"/>
      <c r="N70" s="86"/>
    </row>
    <row r="71" spans="1:14" ht="15.75">
      <c r="A71" s="36"/>
      <c r="B71" s="172">
        <v>2</v>
      </c>
      <c r="C71" s="172"/>
      <c r="D71" s="172"/>
      <c r="E71" s="172"/>
      <c r="F71" s="172"/>
      <c r="G71" s="172"/>
      <c r="H71" s="172"/>
      <c r="I71" s="172"/>
      <c r="J71" s="172"/>
      <c r="K71" s="172"/>
      <c r="L71" s="172"/>
      <c r="M71" s="172"/>
      <c r="N71" s="172"/>
    </row>
    <row r="72" spans="1:14" ht="15.75">
      <c r="A72" s="36"/>
      <c r="B72" s="173" t="s">
        <v>315</v>
      </c>
      <c r="C72" s="173"/>
      <c r="D72" s="173"/>
      <c r="E72" s="173"/>
      <c r="F72" s="173"/>
      <c r="G72" s="173"/>
      <c r="H72" s="173"/>
      <c r="I72" s="173"/>
      <c r="J72" s="173"/>
      <c r="K72" s="173"/>
      <c r="L72" s="173"/>
      <c r="M72" s="173"/>
      <c r="N72" s="173"/>
    </row>
    <row r="73" spans="1:14" ht="15.75">
      <c r="A73" s="36"/>
      <c r="B73" s="174" t="s">
        <v>316</v>
      </c>
      <c r="C73" s="142"/>
      <c r="D73" s="142"/>
      <c r="E73" s="142"/>
      <c r="F73" s="142"/>
      <c r="G73" s="142"/>
      <c r="H73" s="142"/>
      <c r="I73" s="142"/>
      <c r="J73" s="142"/>
      <c r="K73" s="142"/>
      <c r="L73" s="142"/>
      <c r="M73" s="142"/>
      <c r="N73" s="142"/>
    </row>
    <row r="74" spans="1:14" ht="15.75">
      <c r="A74" s="36"/>
      <c r="B74" s="87"/>
      <c r="C74" s="88"/>
      <c r="D74" s="89"/>
      <c r="E74" s="89"/>
      <c r="F74" s="89"/>
      <c r="G74" s="89"/>
      <c r="H74" s="89"/>
      <c r="I74" s="90"/>
      <c r="K74" s="91"/>
      <c r="L74" s="92"/>
      <c r="M74" s="92"/>
      <c r="N74" s="92"/>
    </row>
    <row r="75" spans="1:14" ht="15.75">
      <c r="A75" s="36"/>
      <c r="B75" s="87"/>
      <c r="C75" s="88"/>
      <c r="D75" s="89"/>
      <c r="E75" s="89"/>
      <c r="F75" s="89"/>
      <c r="G75" s="89"/>
      <c r="H75" s="89"/>
      <c r="I75" s="90"/>
      <c r="K75" s="91"/>
      <c r="L75" s="92"/>
      <c r="M75" s="92"/>
      <c r="N75" s="92"/>
    </row>
    <row r="76" spans="1:14" ht="78.75">
      <c r="A76" s="36"/>
      <c r="B76" s="93" t="s">
        <v>317</v>
      </c>
      <c r="C76" s="144" t="s">
        <v>318</v>
      </c>
      <c r="D76" s="144"/>
      <c r="E76" s="144"/>
      <c r="F76" s="144"/>
      <c r="G76" s="144"/>
      <c r="H76" s="144"/>
      <c r="I76" s="94" t="s">
        <v>216</v>
      </c>
      <c r="J76" s="94" t="s">
        <v>319</v>
      </c>
      <c r="K76" s="94" t="s">
        <v>320</v>
      </c>
      <c r="L76" s="92"/>
      <c r="M76" s="92"/>
      <c r="N76" s="92"/>
    </row>
    <row r="77" spans="1:14" ht="15.75">
      <c r="A77" s="36"/>
      <c r="B77" s="94" t="s">
        <v>222</v>
      </c>
      <c r="C77" s="144" t="s">
        <v>223</v>
      </c>
      <c r="D77" s="144"/>
      <c r="E77" s="144"/>
      <c r="F77" s="144"/>
      <c r="G77" s="144"/>
      <c r="H77" s="95" t="s">
        <v>224</v>
      </c>
      <c r="I77" s="96" t="s">
        <v>321</v>
      </c>
      <c r="J77" s="94">
        <v>1</v>
      </c>
      <c r="K77" s="97">
        <v>2</v>
      </c>
      <c r="L77" s="92"/>
      <c r="M77" s="92"/>
      <c r="N77" s="92"/>
    </row>
    <row r="78" spans="1:14" ht="46.5" customHeight="1">
      <c r="A78" s="36"/>
      <c r="B78" s="98" t="s">
        <v>130</v>
      </c>
      <c r="C78" s="148" t="s">
        <v>131</v>
      </c>
      <c r="D78" s="148"/>
      <c r="E78" s="148"/>
      <c r="F78" s="148"/>
      <c r="G78" s="148"/>
      <c r="H78" s="94" t="s">
        <v>40</v>
      </c>
      <c r="I78" s="71" t="s">
        <v>322</v>
      </c>
      <c r="J78" s="30"/>
      <c r="K78" s="76"/>
      <c r="L78" s="92"/>
      <c r="M78" s="92"/>
      <c r="N78" s="92"/>
    </row>
    <row r="79" spans="1:14" ht="38.25" customHeight="1">
      <c r="A79" s="36"/>
      <c r="B79" s="98" t="s">
        <v>132</v>
      </c>
      <c r="C79" s="148" t="s">
        <v>133</v>
      </c>
      <c r="D79" s="148"/>
      <c r="E79" s="148"/>
      <c r="F79" s="148"/>
      <c r="G79" s="148"/>
      <c r="H79" s="94" t="s">
        <v>40</v>
      </c>
      <c r="I79" s="71" t="s">
        <v>323</v>
      </c>
      <c r="J79" s="30"/>
      <c r="K79" s="76"/>
      <c r="L79" s="92"/>
      <c r="M79" s="92"/>
      <c r="N79" s="92"/>
    </row>
    <row r="80" spans="1:14" ht="36.75" customHeight="1">
      <c r="A80" s="36"/>
      <c r="B80" s="98" t="s">
        <v>134</v>
      </c>
      <c r="C80" s="148" t="s">
        <v>135</v>
      </c>
      <c r="D80" s="148"/>
      <c r="E80" s="148"/>
      <c r="F80" s="148"/>
      <c r="G80" s="148"/>
      <c r="H80" s="94" t="s">
        <v>40</v>
      </c>
      <c r="I80" s="71" t="s">
        <v>324</v>
      </c>
      <c r="J80" s="30"/>
      <c r="K80" s="76"/>
      <c r="L80" s="92"/>
      <c r="M80" s="92"/>
      <c r="N80" s="92"/>
    </row>
    <row r="81" spans="1:14" ht="36.75" customHeight="1">
      <c r="A81" s="36"/>
      <c r="B81" s="98" t="s">
        <v>136</v>
      </c>
      <c r="C81" s="148" t="s">
        <v>137</v>
      </c>
      <c r="D81" s="148"/>
      <c r="E81" s="148"/>
      <c r="F81" s="148"/>
      <c r="G81" s="148"/>
      <c r="H81" s="94" t="s">
        <v>40</v>
      </c>
      <c r="I81" s="71" t="s">
        <v>325</v>
      </c>
      <c r="J81" s="30"/>
      <c r="K81" s="76"/>
      <c r="L81" s="92"/>
      <c r="M81" s="92"/>
      <c r="N81" s="92"/>
    </row>
    <row r="82" spans="1:14" ht="45.75" customHeight="1">
      <c r="A82" s="36"/>
      <c r="B82" s="98" t="s">
        <v>138</v>
      </c>
      <c r="C82" s="148" t="s">
        <v>139</v>
      </c>
      <c r="D82" s="148"/>
      <c r="E82" s="148"/>
      <c r="F82" s="148"/>
      <c r="G82" s="148"/>
      <c r="H82" s="94" t="s">
        <v>70</v>
      </c>
      <c r="I82" s="71" t="s">
        <v>326</v>
      </c>
      <c r="J82" s="30"/>
      <c r="K82" s="76"/>
      <c r="L82" s="92"/>
      <c r="M82" s="92"/>
      <c r="N82" s="92"/>
    </row>
    <row r="83" spans="1:14" ht="46.5" customHeight="1">
      <c r="A83" s="36"/>
      <c r="B83" s="98" t="s">
        <v>140</v>
      </c>
      <c r="C83" s="148" t="s">
        <v>141</v>
      </c>
      <c r="D83" s="148"/>
      <c r="E83" s="148"/>
      <c r="F83" s="148"/>
      <c r="G83" s="148"/>
      <c r="H83" s="94" t="s">
        <v>40</v>
      </c>
      <c r="I83" s="71" t="s">
        <v>327</v>
      </c>
      <c r="J83" s="30"/>
      <c r="K83" s="76"/>
      <c r="L83" s="92"/>
      <c r="M83" s="92"/>
      <c r="N83" s="92"/>
    </row>
    <row r="84" spans="1:14" ht="32.25" customHeight="1">
      <c r="A84" s="36"/>
      <c r="B84" s="98" t="s">
        <v>142</v>
      </c>
      <c r="C84" s="148" t="s">
        <v>143</v>
      </c>
      <c r="D84" s="148"/>
      <c r="E84" s="148"/>
      <c r="F84" s="148"/>
      <c r="G84" s="148"/>
      <c r="H84" s="94" t="s">
        <v>70</v>
      </c>
      <c r="I84" s="71" t="s">
        <v>328</v>
      </c>
      <c r="J84" s="30"/>
      <c r="K84" s="76"/>
      <c r="L84" s="92"/>
      <c r="M84" s="92"/>
      <c r="N84" s="92"/>
    </row>
    <row r="85" spans="1:14" ht="31.5">
      <c r="A85" s="36"/>
      <c r="B85" s="98" t="s">
        <v>144</v>
      </c>
      <c r="C85" s="148" t="s">
        <v>145</v>
      </c>
      <c r="D85" s="148"/>
      <c r="E85" s="148"/>
      <c r="F85" s="148"/>
      <c r="G85" s="148"/>
      <c r="H85" s="94" t="s">
        <v>74</v>
      </c>
      <c r="I85" s="71" t="s">
        <v>329</v>
      </c>
      <c r="J85" s="30"/>
      <c r="K85" s="76"/>
      <c r="L85" s="92"/>
      <c r="M85" s="92"/>
      <c r="N85" s="92"/>
    </row>
    <row r="86" spans="1:14" ht="32.25" customHeight="1">
      <c r="A86" s="36"/>
      <c r="B86" s="93" t="s">
        <v>330</v>
      </c>
      <c r="C86" s="149" t="s">
        <v>331</v>
      </c>
      <c r="D86" s="175"/>
      <c r="E86" s="175"/>
      <c r="F86" s="175"/>
      <c r="G86" s="175"/>
      <c r="H86" s="176"/>
      <c r="I86" s="71" t="s">
        <v>332</v>
      </c>
      <c r="J86" s="72">
        <f>SUM(J87:J88)</f>
        <v>0</v>
      </c>
      <c r="K86" s="72">
        <f>SUM(K87:K88)</f>
        <v>0</v>
      </c>
      <c r="L86" s="92"/>
      <c r="M86" s="92"/>
      <c r="N86" s="92"/>
    </row>
    <row r="87" spans="1:14" ht="45">
      <c r="A87" s="36"/>
      <c r="B87" s="93" t="s">
        <v>146</v>
      </c>
      <c r="C87" s="148" t="s">
        <v>333</v>
      </c>
      <c r="D87" s="148"/>
      <c r="E87" s="148"/>
      <c r="F87" s="148"/>
      <c r="G87" s="148"/>
      <c r="H87" s="69" t="s">
        <v>76</v>
      </c>
      <c r="I87" s="71" t="s">
        <v>334</v>
      </c>
      <c r="J87" s="30"/>
      <c r="K87" s="76"/>
      <c r="L87" s="92"/>
      <c r="M87" s="92"/>
      <c r="N87" s="92"/>
    </row>
    <row r="88" spans="1:14" ht="45">
      <c r="A88" s="36"/>
      <c r="B88" s="93" t="s">
        <v>147</v>
      </c>
      <c r="C88" s="148" t="s">
        <v>335</v>
      </c>
      <c r="D88" s="148"/>
      <c r="E88" s="148"/>
      <c r="F88" s="148"/>
      <c r="G88" s="148"/>
      <c r="H88" s="69" t="s">
        <v>78</v>
      </c>
      <c r="I88" s="71" t="s">
        <v>336</v>
      </c>
      <c r="J88" s="30"/>
      <c r="K88" s="76"/>
      <c r="L88" s="92"/>
      <c r="M88" s="92"/>
      <c r="N88" s="92"/>
    </row>
    <row r="89" spans="1:14" ht="15.75">
      <c r="A89" s="36"/>
      <c r="B89" s="98" t="s">
        <v>337</v>
      </c>
      <c r="C89" s="149" t="s">
        <v>338</v>
      </c>
      <c r="D89" s="175"/>
      <c r="E89" s="175"/>
      <c r="F89" s="175"/>
      <c r="G89" s="175"/>
      <c r="H89" s="176"/>
      <c r="I89" s="71" t="s">
        <v>339</v>
      </c>
      <c r="J89" s="72">
        <f>SUM(J90:J91)</f>
        <v>0</v>
      </c>
      <c r="K89" s="72">
        <f>SUM(K90:K91)</f>
        <v>0</v>
      </c>
      <c r="L89" s="92"/>
      <c r="M89" s="92"/>
      <c r="N89" s="92"/>
    </row>
    <row r="90" spans="1:14" ht="15.75">
      <c r="A90" s="36"/>
      <c r="B90" s="93" t="s">
        <v>148</v>
      </c>
      <c r="C90" s="148" t="s">
        <v>333</v>
      </c>
      <c r="D90" s="148"/>
      <c r="E90" s="148"/>
      <c r="F90" s="148"/>
      <c r="G90" s="148"/>
      <c r="H90" s="94" t="s">
        <v>80</v>
      </c>
      <c r="I90" s="71" t="s">
        <v>340</v>
      </c>
      <c r="J90" s="30"/>
      <c r="K90" s="76"/>
      <c r="L90" s="92"/>
      <c r="M90" s="92"/>
      <c r="N90" s="92"/>
    </row>
    <row r="91" spans="1:14" ht="15.75">
      <c r="A91" s="36"/>
      <c r="B91" s="93" t="s">
        <v>149</v>
      </c>
      <c r="C91" s="148" t="s">
        <v>335</v>
      </c>
      <c r="D91" s="148"/>
      <c r="E91" s="148"/>
      <c r="F91" s="148"/>
      <c r="G91" s="148"/>
      <c r="H91" s="94" t="s">
        <v>40</v>
      </c>
      <c r="I91" s="71" t="s">
        <v>341</v>
      </c>
      <c r="J91" s="30"/>
      <c r="K91" s="76"/>
      <c r="L91" s="92"/>
      <c r="M91" s="92"/>
      <c r="N91" s="92"/>
    </row>
    <row r="92" spans="1:14" ht="36" customHeight="1">
      <c r="A92" s="36"/>
      <c r="B92" s="98" t="s">
        <v>150</v>
      </c>
      <c r="C92" s="148" t="s">
        <v>151</v>
      </c>
      <c r="D92" s="148"/>
      <c r="E92" s="148"/>
      <c r="F92" s="148"/>
      <c r="G92" s="148"/>
      <c r="H92" s="94" t="s">
        <v>40</v>
      </c>
      <c r="I92" s="71" t="s">
        <v>342</v>
      </c>
      <c r="J92" s="30"/>
      <c r="K92" s="76"/>
      <c r="L92" s="92"/>
      <c r="M92" s="92"/>
      <c r="N92" s="92"/>
    </row>
    <row r="93" spans="1:14" ht="36.75" customHeight="1">
      <c r="A93" s="36"/>
      <c r="B93" s="98" t="s">
        <v>152</v>
      </c>
      <c r="C93" s="148" t="s">
        <v>153</v>
      </c>
      <c r="D93" s="148"/>
      <c r="E93" s="148"/>
      <c r="F93" s="148"/>
      <c r="G93" s="148"/>
      <c r="H93" s="94" t="s">
        <v>40</v>
      </c>
      <c r="I93" s="71" t="s">
        <v>343</v>
      </c>
      <c r="J93" s="30"/>
      <c r="K93" s="76"/>
      <c r="L93" s="92"/>
      <c r="M93" s="92"/>
      <c r="N93" s="92"/>
    </row>
    <row r="94" spans="1:14" ht="47.25" customHeight="1">
      <c r="A94" s="36"/>
      <c r="B94" s="98" t="s">
        <v>154</v>
      </c>
      <c r="C94" s="148" t="s">
        <v>155</v>
      </c>
      <c r="D94" s="148"/>
      <c r="E94" s="148"/>
      <c r="F94" s="148"/>
      <c r="G94" s="148"/>
      <c r="H94" s="94" t="s">
        <v>40</v>
      </c>
      <c r="I94" s="71" t="s">
        <v>344</v>
      </c>
      <c r="J94" s="30"/>
      <c r="K94" s="76"/>
      <c r="L94" s="92"/>
      <c r="M94" s="92"/>
      <c r="N94" s="92"/>
    </row>
    <row r="95" spans="1:14" ht="21.75" customHeight="1">
      <c r="A95" s="36"/>
      <c r="B95" s="98" t="s">
        <v>156</v>
      </c>
      <c r="C95" s="148" t="s">
        <v>157</v>
      </c>
      <c r="D95" s="148"/>
      <c r="E95" s="148"/>
      <c r="F95" s="148"/>
      <c r="G95" s="148"/>
      <c r="H95" s="94" t="s">
        <v>40</v>
      </c>
      <c r="I95" s="71" t="s">
        <v>345</v>
      </c>
      <c r="J95" s="30"/>
      <c r="K95" s="76"/>
      <c r="L95" s="92"/>
      <c r="M95" s="92"/>
      <c r="N95" s="92"/>
    </row>
    <row r="96" spans="1:14" ht="50.25" customHeight="1">
      <c r="A96" s="36"/>
      <c r="B96" s="98" t="s">
        <v>158</v>
      </c>
      <c r="C96" s="148" t="s">
        <v>159</v>
      </c>
      <c r="D96" s="148"/>
      <c r="E96" s="148"/>
      <c r="F96" s="148"/>
      <c r="G96" s="148"/>
      <c r="H96" s="94" t="s">
        <v>85</v>
      </c>
      <c r="I96" s="71" t="s">
        <v>346</v>
      </c>
      <c r="J96" s="30"/>
      <c r="K96" s="76"/>
      <c r="L96" s="92"/>
      <c r="M96" s="92"/>
      <c r="N96" s="92"/>
    </row>
    <row r="97" spans="1:14" ht="33" customHeight="1">
      <c r="A97" s="36"/>
      <c r="B97" s="98" t="s">
        <v>347</v>
      </c>
      <c r="C97" s="149" t="s">
        <v>348</v>
      </c>
      <c r="D97" s="175"/>
      <c r="E97" s="175"/>
      <c r="F97" s="175"/>
      <c r="G97" s="175"/>
      <c r="H97" s="176"/>
      <c r="I97" s="71" t="s">
        <v>349</v>
      </c>
      <c r="J97" s="72">
        <f>SUM(J98:J99)</f>
        <v>0</v>
      </c>
      <c r="K97" s="72">
        <f>SUM(K98:K99)</f>
        <v>0</v>
      </c>
      <c r="L97" s="92"/>
      <c r="M97" s="92"/>
      <c r="N97" s="92"/>
    </row>
    <row r="98" spans="1:14" ht="15.75">
      <c r="A98" s="36"/>
      <c r="B98" s="93" t="s">
        <v>160</v>
      </c>
      <c r="C98" s="148" t="s">
        <v>333</v>
      </c>
      <c r="D98" s="148"/>
      <c r="E98" s="148"/>
      <c r="F98" s="148"/>
      <c r="G98" s="148"/>
      <c r="H98" s="94" t="s">
        <v>87</v>
      </c>
      <c r="I98" s="71" t="s">
        <v>350</v>
      </c>
      <c r="J98" s="30"/>
      <c r="K98" s="76"/>
      <c r="L98" s="92"/>
      <c r="M98" s="92"/>
      <c r="N98" s="92"/>
    </row>
    <row r="99" spans="1:14" ht="15.75">
      <c r="A99" s="36"/>
      <c r="B99" s="93" t="s">
        <v>161</v>
      </c>
      <c r="C99" s="148" t="s">
        <v>335</v>
      </c>
      <c r="D99" s="148"/>
      <c r="E99" s="148"/>
      <c r="F99" s="148"/>
      <c r="G99" s="148"/>
      <c r="H99" s="94" t="s">
        <v>89</v>
      </c>
      <c r="I99" s="71" t="s">
        <v>351</v>
      </c>
      <c r="J99" s="30"/>
      <c r="K99" s="76"/>
      <c r="L99" s="92"/>
      <c r="M99" s="92"/>
      <c r="N99" s="92"/>
    </row>
    <row r="100" spans="1:14" ht="24" customHeight="1">
      <c r="A100" s="36"/>
      <c r="B100" s="98" t="s">
        <v>352</v>
      </c>
      <c r="C100" s="149" t="s">
        <v>353</v>
      </c>
      <c r="D100" s="175"/>
      <c r="E100" s="175"/>
      <c r="F100" s="175"/>
      <c r="G100" s="175"/>
      <c r="H100" s="176"/>
      <c r="I100" s="71" t="s">
        <v>354</v>
      </c>
      <c r="J100" s="72">
        <f>SUM(J101:J102)</f>
        <v>0</v>
      </c>
      <c r="K100" s="72">
        <f>SUM(K101:K102)</f>
        <v>0</v>
      </c>
      <c r="L100" s="92"/>
      <c r="M100" s="92"/>
      <c r="N100" s="92"/>
    </row>
    <row r="101" spans="1:14" ht="15.75">
      <c r="A101" s="36"/>
      <c r="B101" s="93" t="s">
        <v>162</v>
      </c>
      <c r="C101" s="148" t="s">
        <v>333</v>
      </c>
      <c r="D101" s="148"/>
      <c r="E101" s="148"/>
      <c r="F101" s="148"/>
      <c r="G101" s="148"/>
      <c r="H101" s="94" t="s">
        <v>80</v>
      </c>
      <c r="I101" s="71" t="s">
        <v>355</v>
      </c>
      <c r="J101" s="30"/>
      <c r="K101" s="76"/>
      <c r="L101" s="92"/>
      <c r="M101" s="92"/>
      <c r="N101" s="92"/>
    </row>
    <row r="102" spans="1:14" ht="15.75">
      <c r="A102" s="36"/>
      <c r="B102" s="93" t="s">
        <v>163</v>
      </c>
      <c r="C102" s="148" t="s">
        <v>335</v>
      </c>
      <c r="D102" s="148"/>
      <c r="E102" s="148"/>
      <c r="F102" s="148"/>
      <c r="G102" s="148"/>
      <c r="H102" s="94" t="s">
        <v>40</v>
      </c>
      <c r="I102" s="71" t="s">
        <v>356</v>
      </c>
      <c r="J102" s="30"/>
      <c r="K102" s="76"/>
      <c r="L102" s="92"/>
      <c r="M102" s="92"/>
      <c r="N102" s="92"/>
    </row>
    <row r="103" spans="1:14" ht="15.75">
      <c r="A103" s="36"/>
      <c r="B103" s="98" t="s">
        <v>357</v>
      </c>
      <c r="C103" s="149" t="s">
        <v>358</v>
      </c>
      <c r="D103" s="175"/>
      <c r="E103" s="175"/>
      <c r="F103" s="175"/>
      <c r="G103" s="175"/>
      <c r="H103" s="176"/>
      <c r="I103" s="71" t="s">
        <v>359</v>
      </c>
      <c r="J103" s="72">
        <f>SUM(J104:J105)</f>
        <v>0</v>
      </c>
      <c r="K103" s="72">
        <f>SUM(K104:K105)</f>
        <v>0</v>
      </c>
      <c r="L103" s="92"/>
      <c r="M103" s="92"/>
      <c r="N103" s="92"/>
    </row>
    <row r="104" spans="1:14" ht="15.75">
      <c r="A104" s="36"/>
      <c r="B104" s="93" t="s">
        <v>164</v>
      </c>
      <c r="C104" s="148" t="s">
        <v>333</v>
      </c>
      <c r="D104" s="148"/>
      <c r="E104" s="148"/>
      <c r="F104" s="148"/>
      <c r="G104" s="148"/>
      <c r="H104" s="94" t="s">
        <v>87</v>
      </c>
      <c r="I104" s="71" t="s">
        <v>360</v>
      </c>
      <c r="J104" s="30"/>
      <c r="K104" s="76"/>
      <c r="L104" s="92"/>
      <c r="M104" s="92"/>
      <c r="N104" s="92"/>
    </row>
    <row r="105" spans="1:14" ht="15.75">
      <c r="A105" s="36"/>
      <c r="B105" s="93" t="s">
        <v>165</v>
      </c>
      <c r="C105" s="148" t="s">
        <v>335</v>
      </c>
      <c r="D105" s="148"/>
      <c r="E105" s="148"/>
      <c r="F105" s="148"/>
      <c r="G105" s="148"/>
      <c r="H105" s="94" t="s">
        <v>89</v>
      </c>
      <c r="I105" s="71" t="s">
        <v>361</v>
      </c>
      <c r="J105" s="30"/>
      <c r="K105" s="76"/>
      <c r="L105" s="92"/>
      <c r="M105" s="92"/>
      <c r="N105" s="92"/>
    </row>
    <row r="106" spans="1:14" ht="15.75">
      <c r="A106" s="36"/>
      <c r="B106" s="98" t="s">
        <v>166</v>
      </c>
      <c r="C106" s="148" t="s">
        <v>167</v>
      </c>
      <c r="D106" s="148"/>
      <c r="E106" s="148"/>
      <c r="F106" s="148"/>
      <c r="G106" s="148"/>
      <c r="H106" s="94" t="s">
        <v>80</v>
      </c>
      <c r="I106" s="71" t="s">
        <v>362</v>
      </c>
      <c r="J106" s="30"/>
      <c r="K106" s="76"/>
      <c r="L106" s="92"/>
      <c r="M106" s="92"/>
      <c r="N106" s="92"/>
    </row>
    <row r="107" spans="1:14" ht="33.75" customHeight="1">
      <c r="A107" s="36"/>
      <c r="B107" s="98" t="s">
        <v>168</v>
      </c>
      <c r="C107" s="148" t="s">
        <v>169</v>
      </c>
      <c r="D107" s="148"/>
      <c r="E107" s="148"/>
      <c r="F107" s="148"/>
      <c r="G107" s="148"/>
      <c r="H107" s="94" t="s">
        <v>94</v>
      </c>
      <c r="I107" s="71" t="s">
        <v>363</v>
      </c>
      <c r="J107" s="30"/>
      <c r="K107" s="76"/>
      <c r="L107" s="92"/>
      <c r="M107" s="92"/>
      <c r="N107" s="92"/>
    </row>
    <row r="108" spans="1:14" ht="30.75" customHeight="1">
      <c r="A108" s="36"/>
      <c r="B108" s="98" t="s">
        <v>170</v>
      </c>
      <c r="C108" s="148" t="s">
        <v>171</v>
      </c>
      <c r="D108" s="148"/>
      <c r="E108" s="148"/>
      <c r="F108" s="148"/>
      <c r="G108" s="148"/>
      <c r="H108" s="94" t="s">
        <v>40</v>
      </c>
      <c r="I108" s="71" t="s">
        <v>364</v>
      </c>
      <c r="J108" s="30"/>
      <c r="K108" s="76"/>
      <c r="L108" s="92"/>
      <c r="M108" s="92"/>
      <c r="N108" s="92"/>
    </row>
    <row r="109" spans="1:14" ht="45.75" customHeight="1">
      <c r="A109" s="36"/>
      <c r="B109" s="98" t="s">
        <v>172</v>
      </c>
      <c r="C109" s="148" t="s">
        <v>173</v>
      </c>
      <c r="D109" s="148"/>
      <c r="E109" s="148"/>
      <c r="F109" s="148"/>
      <c r="G109" s="148"/>
      <c r="H109" s="94" t="s">
        <v>40</v>
      </c>
      <c r="I109" s="71" t="s">
        <v>365</v>
      </c>
      <c r="J109" s="30"/>
      <c r="K109" s="76"/>
      <c r="L109" s="92"/>
      <c r="M109" s="92"/>
      <c r="N109" s="92"/>
    </row>
    <row r="110" spans="1:14" ht="15.75">
      <c r="A110" s="36"/>
      <c r="B110" s="93" t="s">
        <v>366</v>
      </c>
      <c r="C110" s="148" t="s">
        <v>367</v>
      </c>
      <c r="D110" s="148"/>
      <c r="E110" s="148"/>
      <c r="F110" s="148"/>
      <c r="G110" s="148"/>
      <c r="H110" s="148"/>
      <c r="I110" s="71" t="s">
        <v>368</v>
      </c>
      <c r="J110" s="72">
        <f>SUM(J111:J113)</f>
        <v>0</v>
      </c>
      <c r="K110" s="72">
        <f>SUM(K111:K113)</f>
        <v>0</v>
      </c>
      <c r="L110" s="92"/>
      <c r="M110" s="92"/>
      <c r="N110" s="92"/>
    </row>
    <row r="111" spans="1:14" ht="51.75" customHeight="1">
      <c r="A111" s="36"/>
      <c r="B111" s="93" t="s">
        <v>174</v>
      </c>
      <c r="C111" s="148" t="s">
        <v>369</v>
      </c>
      <c r="D111" s="148"/>
      <c r="E111" s="148"/>
      <c r="F111" s="148"/>
      <c r="G111" s="148"/>
      <c r="H111" s="94" t="s">
        <v>96</v>
      </c>
      <c r="I111" s="71" t="s">
        <v>370</v>
      </c>
      <c r="J111" s="30"/>
      <c r="K111" s="76"/>
      <c r="L111" s="92"/>
      <c r="M111" s="92"/>
      <c r="N111" s="92"/>
    </row>
    <row r="112" spans="1:14" ht="39.75" customHeight="1">
      <c r="A112" s="36"/>
      <c r="B112" s="93" t="s">
        <v>175</v>
      </c>
      <c r="C112" s="148" t="s">
        <v>371</v>
      </c>
      <c r="D112" s="148"/>
      <c r="E112" s="148"/>
      <c r="F112" s="148"/>
      <c r="G112" s="148"/>
      <c r="H112" s="94" t="s">
        <v>80</v>
      </c>
      <c r="I112" s="71" t="s">
        <v>372</v>
      </c>
      <c r="J112" s="30"/>
      <c r="K112" s="76"/>
      <c r="L112" s="92"/>
      <c r="M112" s="92"/>
      <c r="N112" s="92"/>
    </row>
    <row r="113" spans="1:14" ht="33.75" customHeight="1">
      <c r="A113" s="36"/>
      <c r="B113" s="93" t="s">
        <v>176</v>
      </c>
      <c r="C113" s="148" t="s">
        <v>373</v>
      </c>
      <c r="D113" s="148"/>
      <c r="E113" s="148"/>
      <c r="F113" s="148"/>
      <c r="G113" s="148"/>
      <c r="H113" s="94" t="s">
        <v>70</v>
      </c>
      <c r="I113" s="71" t="s">
        <v>374</v>
      </c>
      <c r="J113" s="30"/>
      <c r="K113" s="76"/>
      <c r="L113" s="92"/>
      <c r="M113" s="92"/>
      <c r="N113" s="92"/>
    </row>
    <row r="114" spans="1:14" ht="66" customHeight="1">
      <c r="A114" s="36"/>
      <c r="B114" s="93" t="s">
        <v>177</v>
      </c>
      <c r="C114" s="148" t="s">
        <v>178</v>
      </c>
      <c r="D114" s="148"/>
      <c r="E114" s="148"/>
      <c r="F114" s="148"/>
      <c r="G114" s="148"/>
      <c r="H114" s="94" t="s">
        <v>98</v>
      </c>
      <c r="I114" s="71" t="s">
        <v>375</v>
      </c>
      <c r="J114" s="30"/>
      <c r="K114" s="76"/>
      <c r="L114" s="92"/>
      <c r="M114" s="92"/>
      <c r="N114" s="92"/>
    </row>
    <row r="115" spans="1:14" ht="15.75">
      <c r="A115" s="36"/>
      <c r="B115" s="144" t="s">
        <v>313</v>
      </c>
      <c r="C115" s="144"/>
      <c r="D115" s="144"/>
      <c r="E115" s="144"/>
      <c r="F115" s="144"/>
      <c r="G115" s="144"/>
      <c r="H115" s="144"/>
      <c r="I115" s="71" t="s">
        <v>376</v>
      </c>
      <c r="J115" s="72">
        <f>SUM(J78:J86,J89,J92:J97,J100,J106:J110,J114,J103)</f>
        <v>0</v>
      </c>
      <c r="K115" s="72">
        <f>SUM(K78:K86,K89,K92:K97,K100,K106:K110,K114,K103)</f>
        <v>0</v>
      </c>
      <c r="L115" s="92"/>
      <c r="M115" s="92"/>
      <c r="N115" s="92"/>
    </row>
    <row r="116" spans="1:14" ht="15.75">
      <c r="A116" s="36"/>
      <c r="B116" s="99"/>
      <c r="C116" s="99"/>
      <c r="D116" s="99"/>
      <c r="E116" s="99"/>
      <c r="F116" s="99"/>
      <c r="G116" s="99"/>
      <c r="H116" s="99"/>
      <c r="I116" s="90"/>
      <c r="K116" s="91"/>
      <c r="L116" s="92"/>
      <c r="M116" s="92"/>
      <c r="N116" s="92"/>
    </row>
    <row r="117" spans="1:14" ht="15.75">
      <c r="A117" s="36"/>
      <c r="B117" s="36"/>
      <c r="C117" s="100" t="s">
        <v>377</v>
      </c>
      <c r="D117" s="100"/>
      <c r="E117" s="100"/>
      <c r="F117" s="100"/>
      <c r="G117" s="100"/>
      <c r="H117" s="100"/>
      <c r="I117" s="39"/>
    </row>
    <row r="118" spans="1:14" ht="15.75">
      <c r="A118" s="36"/>
      <c r="B118" s="36"/>
      <c r="C118" s="177" t="s">
        <v>378</v>
      </c>
      <c r="D118" s="178"/>
      <c r="E118" s="178"/>
      <c r="F118" s="178"/>
      <c r="G118" s="178"/>
      <c r="H118" s="36"/>
      <c r="I118" s="36"/>
      <c r="J118" s="36"/>
      <c r="K118" s="36"/>
    </row>
    <row r="119" spans="1:14" ht="15.75">
      <c r="A119" s="36"/>
      <c r="B119" s="36"/>
      <c r="C119" s="100" t="s">
        <v>379</v>
      </c>
      <c r="H119" s="36"/>
      <c r="I119" s="36"/>
      <c r="J119" s="36"/>
      <c r="K119" s="36"/>
    </row>
    <row r="120" spans="1:14" ht="15.75">
      <c r="A120" s="36"/>
      <c r="B120" s="36"/>
      <c r="C120" s="177" t="s">
        <v>380</v>
      </c>
      <c r="D120" s="178"/>
      <c r="E120" s="178"/>
      <c r="F120" s="178"/>
      <c r="G120" s="178"/>
      <c r="H120" s="36"/>
      <c r="I120" s="36"/>
      <c r="J120" s="36"/>
      <c r="K120" s="36"/>
    </row>
    <row r="121" spans="1:14" ht="15.75">
      <c r="A121" s="36"/>
      <c r="B121" s="36"/>
      <c r="C121" s="100" t="s">
        <v>381</v>
      </c>
      <c r="D121" s="100"/>
      <c r="E121" s="100"/>
      <c r="F121" s="100"/>
      <c r="G121" s="36"/>
      <c r="H121" s="101"/>
      <c r="I121" s="39"/>
      <c r="J121" s="39"/>
      <c r="K121" s="39"/>
      <c r="L121" s="39"/>
    </row>
    <row r="122" spans="1:14" ht="15.75">
      <c r="A122" s="36"/>
      <c r="B122" s="36"/>
      <c r="C122" s="119" t="s">
        <v>382</v>
      </c>
      <c r="D122" s="119"/>
      <c r="E122" s="119"/>
      <c r="F122" s="119"/>
      <c r="G122" s="119"/>
      <c r="H122" s="119"/>
      <c r="I122" s="119"/>
      <c r="J122" s="119"/>
      <c r="K122" s="119"/>
      <c r="L122" s="119"/>
      <c r="M122" s="119"/>
      <c r="N122" s="119"/>
    </row>
    <row r="123" spans="1:14">
      <c r="A123" s="36"/>
      <c r="B123" s="36"/>
      <c r="C123" s="36"/>
      <c r="D123" s="36"/>
      <c r="E123" s="36"/>
      <c r="F123" s="36"/>
      <c r="G123" s="36"/>
      <c r="H123" s="36"/>
      <c r="I123" s="36"/>
      <c r="J123" s="36"/>
      <c r="K123" s="36"/>
      <c r="L123" s="36"/>
      <c r="M123" s="36"/>
      <c r="N123" s="36"/>
    </row>
    <row r="124" spans="1:14" ht="15.75">
      <c r="A124" s="36"/>
      <c r="B124" s="36"/>
      <c r="C124" s="180" t="s">
        <v>383</v>
      </c>
      <c r="D124" s="180"/>
      <c r="E124" s="180"/>
      <c r="F124" s="180"/>
      <c r="G124" s="181" t="s">
        <v>400</v>
      </c>
      <c r="H124" s="181"/>
      <c r="I124" s="181"/>
      <c r="J124" s="181"/>
    </row>
    <row r="125" spans="1:14" ht="15">
      <c r="A125" s="36"/>
      <c r="B125" s="36"/>
      <c r="C125" s="39"/>
      <c r="D125" s="39"/>
      <c r="E125" s="102"/>
      <c r="F125" s="102"/>
      <c r="G125" s="182" t="s">
        <v>384</v>
      </c>
      <c r="H125" s="182"/>
      <c r="I125" s="182"/>
      <c r="J125" s="182"/>
    </row>
    <row r="126" spans="1:14" ht="15">
      <c r="A126" s="36"/>
      <c r="B126" s="36"/>
      <c r="C126" s="39"/>
      <c r="D126" s="39"/>
      <c r="E126" s="102"/>
      <c r="F126" s="102"/>
      <c r="G126" s="92"/>
      <c r="H126" s="92"/>
      <c r="I126" s="44"/>
      <c r="J126" s="103"/>
    </row>
    <row r="127" spans="1:14" ht="15.75">
      <c r="A127" s="36"/>
      <c r="B127" s="36"/>
      <c r="C127" s="180" t="s">
        <v>51</v>
      </c>
      <c r="D127" s="180"/>
      <c r="E127" s="180"/>
      <c r="F127" s="180"/>
      <c r="G127" s="181" t="s">
        <v>398</v>
      </c>
      <c r="H127" s="181"/>
      <c r="I127" s="181"/>
      <c r="J127" s="181"/>
    </row>
    <row r="128" spans="1:14" ht="15.75">
      <c r="A128" s="36"/>
      <c r="B128" s="36"/>
      <c r="C128" s="100"/>
      <c r="D128" s="104"/>
      <c r="E128" s="104"/>
      <c r="F128" s="105"/>
      <c r="G128" s="183" t="s">
        <v>384</v>
      </c>
      <c r="H128" s="183"/>
      <c r="I128" s="183"/>
      <c r="J128" s="183"/>
    </row>
    <row r="129" spans="1:13" ht="15">
      <c r="A129" s="36"/>
      <c r="B129" s="36"/>
      <c r="C129" s="36"/>
      <c r="D129" s="36"/>
      <c r="E129" s="92"/>
      <c r="F129" s="92"/>
      <c r="G129" s="92"/>
      <c r="H129" s="102"/>
      <c r="I129" s="183"/>
      <c r="J129" s="178"/>
      <c r="K129" s="102"/>
      <c r="L129" s="92"/>
    </row>
    <row r="130" spans="1:13" ht="15.75">
      <c r="A130" s="36"/>
      <c r="B130" s="36"/>
      <c r="C130" s="100" t="s">
        <v>385</v>
      </c>
      <c r="D130" s="179">
        <v>432278092</v>
      </c>
      <c r="E130" s="179"/>
      <c r="F130" s="100" t="s">
        <v>386</v>
      </c>
      <c r="G130" s="109">
        <v>278092</v>
      </c>
      <c r="H130" s="100"/>
      <c r="I130" s="100" t="s">
        <v>387</v>
      </c>
      <c r="J130" s="105"/>
      <c r="K130" s="179" t="s">
        <v>399</v>
      </c>
      <c r="L130" s="179"/>
      <c r="M130" s="39"/>
    </row>
    <row r="131" spans="1:13">
      <c r="A131" s="36"/>
      <c r="B131" s="36"/>
      <c r="C131" s="106"/>
      <c r="D131" s="106"/>
      <c r="E131" s="39"/>
      <c r="F131" s="106"/>
      <c r="G131" s="106"/>
      <c r="H131" s="39"/>
      <c r="I131" s="106"/>
      <c r="J131" s="107"/>
      <c r="L131" s="108"/>
      <c r="M131" s="40"/>
    </row>
    <row r="132" spans="1:13">
      <c r="A132" s="36"/>
      <c r="B132" s="36"/>
      <c r="C132" s="39"/>
      <c r="D132" s="39"/>
      <c r="E132" s="39"/>
      <c r="F132" s="39"/>
      <c r="G132" s="39"/>
      <c r="H132" s="39"/>
      <c r="I132" s="39"/>
      <c r="L132" s="39"/>
      <c r="M132" s="40"/>
    </row>
  </sheetData>
  <mergeCells count="125">
    <mergeCell ref="K130:L130"/>
    <mergeCell ref="D130:E130"/>
    <mergeCell ref="C124:F124"/>
    <mergeCell ref="G124:J124"/>
    <mergeCell ref="G125:J125"/>
    <mergeCell ref="I129:J129"/>
    <mergeCell ref="C127:F127"/>
    <mergeCell ref="C111:G111"/>
    <mergeCell ref="C112:G112"/>
    <mergeCell ref="C113:G113"/>
    <mergeCell ref="C114:G114"/>
    <mergeCell ref="B115:H115"/>
    <mergeCell ref="C118:G118"/>
    <mergeCell ref="G128:J128"/>
    <mergeCell ref="G127:J127"/>
    <mergeCell ref="C104:G104"/>
    <mergeCell ref="C105:G105"/>
    <mergeCell ref="C106:G106"/>
    <mergeCell ref="C107:G107"/>
    <mergeCell ref="C108:G108"/>
    <mergeCell ref="C109:G109"/>
    <mergeCell ref="C110:H110"/>
    <mergeCell ref="C120:G120"/>
    <mergeCell ref="C122:N122"/>
    <mergeCell ref="C95:G95"/>
    <mergeCell ref="C96:G96"/>
    <mergeCell ref="C97:H97"/>
    <mergeCell ref="C98:G98"/>
    <mergeCell ref="C99:G99"/>
    <mergeCell ref="C100:H100"/>
    <mergeCell ref="C101:G101"/>
    <mergeCell ref="C102:G102"/>
    <mergeCell ref="C103:H103"/>
    <mergeCell ref="C86:H86"/>
    <mergeCell ref="C87:G87"/>
    <mergeCell ref="C88:G88"/>
    <mergeCell ref="C89:H89"/>
    <mergeCell ref="C90:G90"/>
    <mergeCell ref="C91:G91"/>
    <mergeCell ref="C92:G92"/>
    <mergeCell ref="C93:G93"/>
    <mergeCell ref="C94:G94"/>
    <mergeCell ref="C77:G77"/>
    <mergeCell ref="C78:G78"/>
    <mergeCell ref="C79:G79"/>
    <mergeCell ref="C80:G80"/>
    <mergeCell ref="C81:G81"/>
    <mergeCell ref="C82:G82"/>
    <mergeCell ref="C83:G83"/>
    <mergeCell ref="C84:G84"/>
    <mergeCell ref="C85:G85"/>
    <mergeCell ref="C65:H65"/>
    <mergeCell ref="C66:H66"/>
    <mergeCell ref="C67:H67"/>
    <mergeCell ref="C68:H68"/>
    <mergeCell ref="B69:H69"/>
    <mergeCell ref="B71:N71"/>
    <mergeCell ref="B72:N72"/>
    <mergeCell ref="B73:N73"/>
    <mergeCell ref="C76:H76"/>
    <mergeCell ref="C56:H56"/>
    <mergeCell ref="C57:H57"/>
    <mergeCell ref="C58:H58"/>
    <mergeCell ref="C59:H59"/>
    <mergeCell ref="C60:H60"/>
    <mergeCell ref="C61:H61"/>
    <mergeCell ref="C62:H62"/>
    <mergeCell ref="C63:H63"/>
    <mergeCell ref="C64:H64"/>
    <mergeCell ref="C47:H47"/>
    <mergeCell ref="C48:H48"/>
    <mergeCell ref="C49:H49"/>
    <mergeCell ref="C50:H50"/>
    <mergeCell ref="C51:H51"/>
    <mergeCell ref="C52:H52"/>
    <mergeCell ref="C53:H53"/>
    <mergeCell ref="C54:H54"/>
    <mergeCell ref="C55:H55"/>
    <mergeCell ref="C38:H38"/>
    <mergeCell ref="C39:H39"/>
    <mergeCell ref="C40:H40"/>
    <mergeCell ref="C41:H41"/>
    <mergeCell ref="C42:H42"/>
    <mergeCell ref="C43:H43"/>
    <mergeCell ref="C44:H44"/>
    <mergeCell ref="C45:H45"/>
    <mergeCell ref="C46:H46"/>
    <mergeCell ref="C29:H29"/>
    <mergeCell ref="C30:H30"/>
    <mergeCell ref="C31:H31"/>
    <mergeCell ref="C32:H32"/>
    <mergeCell ref="C33:H33"/>
    <mergeCell ref="C34:H34"/>
    <mergeCell ref="C35:H35"/>
    <mergeCell ref="C36:H36"/>
    <mergeCell ref="C37:H37"/>
    <mergeCell ref="B20:E20"/>
    <mergeCell ref="F20:N20"/>
    <mergeCell ref="F21:N21"/>
    <mergeCell ref="B23:N23"/>
    <mergeCell ref="B24:N24"/>
    <mergeCell ref="C25:H25"/>
    <mergeCell ref="C26:H26"/>
    <mergeCell ref="C27:H27"/>
    <mergeCell ref="C28:H28"/>
    <mergeCell ref="B15:E15"/>
    <mergeCell ref="B16:E16"/>
    <mergeCell ref="F16:N16"/>
    <mergeCell ref="B17:E17"/>
    <mergeCell ref="F17:N17"/>
    <mergeCell ref="B18:E18"/>
    <mergeCell ref="F18:N18"/>
    <mergeCell ref="B19:E19"/>
    <mergeCell ref="F19:N19"/>
    <mergeCell ref="K1:N1"/>
    <mergeCell ref="K2:N2"/>
    <mergeCell ref="K3:N3"/>
    <mergeCell ref="K4:N4"/>
    <mergeCell ref="B6:N6"/>
    <mergeCell ref="B7:N7"/>
    <mergeCell ref="B10:J10"/>
    <mergeCell ref="K10:N10"/>
    <mergeCell ref="B11:J11"/>
    <mergeCell ref="K11:N13"/>
    <mergeCell ref="B12:J13"/>
  </mergeCells>
  <dataValidations count="4">
    <dataValidation type="list" allowBlank="1" showInputMessage="1" showErrorMessage="1" sqref="I8" xr:uid="{E7273D34-F08D-444D-AFA7-62BA16C0BA6B}">
      <formula1>"2023,2024,2025,2026,2027,2028,2029,2030"</formula1>
    </dataValidation>
    <dataValidation type="list" allowBlank="1" showInputMessage="1" showErrorMessage="1" sqref="G8" xr:uid="{C27E1BDE-1C8C-4F35-A5CE-BEEE7C87EB4F}">
      <formula1>"І, ІІ, ІІІ, ІV"</formula1>
    </dataValidation>
    <dataValidation allowBlank="1" showInputMessage="1" showErrorMessage="1" prompt="Комірка повинна бути заповнена" sqref="G130 G124:J124 G127:J127 K130:L130 D130:E130 F16:N17 F19:N20" xr:uid="{4C67141D-A4B8-4647-9765-A80B3B366BE3}"/>
    <dataValidation type="textLength" allowBlank="1" showInputMessage="1" showErrorMessage="1" prompt="Комірка повинна бути заповнена" sqref="F18:N18" xr:uid="{505314D1-2ECA-4431-803F-E4A22DCE55B1}">
      <formula1>8</formula1>
      <formula2>10</formula2>
    </dataValidation>
  </dataValidations>
  <pageMargins left="0.7" right="0.7" top="0.75" bottom="0.75" header="0.3" footer="0.3"/>
  <pageSetup paperSize="9" scale="37" orientation="portrait" r:id="rId1"/>
  <rowBreaks count="1" manualBreakCount="1">
    <brk id="70"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CB524-0B46-4144-98B8-5E4AE5E403AC}">
  <dimension ref="A1:Q129"/>
  <sheetViews>
    <sheetView workbookViewId="0"/>
  </sheetViews>
  <sheetFormatPr defaultRowHeight="12.75"/>
  <cols>
    <col min="7" max="7" width="11.140625" customWidth="1"/>
    <col min="8" max="8" width="30" customWidth="1"/>
    <col min="10" max="10" width="17.5703125" customWidth="1"/>
    <col min="11" max="11" width="9.85546875" customWidth="1"/>
    <col min="14" max="14" width="30.7109375" customWidth="1"/>
  </cols>
  <sheetData>
    <row r="1" spans="1:15" ht="15.75">
      <c r="A1" s="36"/>
      <c r="B1" s="36"/>
      <c r="C1" s="36"/>
      <c r="D1" s="36"/>
      <c r="E1" s="36"/>
      <c r="F1" s="36"/>
      <c r="G1" s="36"/>
      <c r="H1" s="36"/>
      <c r="I1" s="36"/>
      <c r="J1" s="36"/>
      <c r="K1" s="116" t="s">
        <v>195</v>
      </c>
      <c r="L1" s="116"/>
      <c r="M1" s="116"/>
      <c r="N1" s="116"/>
    </row>
    <row r="2" spans="1:15" ht="15.75">
      <c r="A2" s="36"/>
      <c r="B2" s="36"/>
      <c r="C2" s="36"/>
      <c r="D2" s="36"/>
      <c r="E2" s="36"/>
      <c r="F2" s="36"/>
      <c r="G2" s="36"/>
      <c r="H2" s="36"/>
      <c r="I2" s="36"/>
      <c r="J2" s="36"/>
      <c r="K2" s="117" t="s">
        <v>196</v>
      </c>
      <c r="L2" s="117"/>
      <c r="M2" s="117"/>
      <c r="N2" s="117"/>
    </row>
    <row r="3" spans="1:15" ht="33" customHeight="1">
      <c r="A3" s="36"/>
      <c r="B3" s="36"/>
      <c r="C3" s="36"/>
      <c r="D3" s="36"/>
      <c r="E3" s="36"/>
      <c r="F3" s="36"/>
      <c r="G3" s="36"/>
      <c r="H3" s="36"/>
      <c r="I3" s="36"/>
      <c r="J3" s="36"/>
      <c r="K3" s="118" t="s">
        <v>197</v>
      </c>
      <c r="L3" s="118"/>
      <c r="M3" s="118"/>
      <c r="N3" s="118"/>
    </row>
    <row r="4" spans="1:15" ht="15.75">
      <c r="A4" s="36"/>
      <c r="B4" s="36"/>
      <c r="C4" s="36"/>
      <c r="D4" s="36"/>
      <c r="E4" s="36"/>
      <c r="F4" s="36"/>
      <c r="G4" s="36"/>
      <c r="H4" s="36"/>
      <c r="I4" s="36"/>
      <c r="J4" s="36"/>
      <c r="K4" s="119" t="s">
        <v>198</v>
      </c>
      <c r="L4" s="119"/>
      <c r="M4" s="119"/>
      <c r="N4" s="119"/>
    </row>
    <row r="5" spans="1:15" ht="15.75">
      <c r="A5" s="36"/>
      <c r="B5" s="36"/>
      <c r="C5" s="36"/>
      <c r="D5" s="36"/>
      <c r="E5" s="36"/>
      <c r="F5" s="36"/>
      <c r="G5" s="36"/>
      <c r="H5" s="36"/>
      <c r="I5" s="36"/>
      <c r="J5" s="36"/>
      <c r="K5" s="37"/>
      <c r="L5" s="37"/>
      <c r="M5" s="37"/>
      <c r="N5" s="37"/>
    </row>
    <row r="6" spans="1:15" ht="20.25">
      <c r="B6" s="120" t="s">
        <v>199</v>
      </c>
      <c r="C6" s="120"/>
      <c r="D6" s="120"/>
      <c r="E6" s="120"/>
      <c r="F6" s="120"/>
      <c r="G6" s="120"/>
      <c r="H6" s="120"/>
      <c r="I6" s="120"/>
      <c r="J6" s="120"/>
      <c r="K6" s="120"/>
      <c r="L6" s="120"/>
      <c r="M6" s="120"/>
      <c r="N6" s="120"/>
    </row>
    <row r="7" spans="1:15" ht="20.25">
      <c r="B7" s="121" t="s">
        <v>200</v>
      </c>
      <c r="C7" s="121"/>
      <c r="D7" s="121"/>
      <c r="E7" s="121"/>
      <c r="F7" s="121"/>
      <c r="G7" s="121"/>
      <c r="H7" s="121"/>
      <c r="I7" s="121"/>
      <c r="J7" s="121"/>
      <c r="K7" s="121"/>
      <c r="L7" s="121"/>
      <c r="M7" s="121"/>
      <c r="N7" s="121"/>
    </row>
    <row r="8" spans="1:15" ht="20.25">
      <c r="C8" s="46"/>
      <c r="D8" s="47"/>
      <c r="F8" s="48" t="s">
        <v>0</v>
      </c>
      <c r="G8" s="42" t="s">
        <v>402</v>
      </c>
      <c r="H8" s="49" t="s">
        <v>201</v>
      </c>
      <c r="I8" s="43" t="s">
        <v>397</v>
      </c>
      <c r="J8" s="50" t="s">
        <v>1</v>
      </c>
      <c r="K8" s="38"/>
      <c r="L8" s="51"/>
      <c r="M8" s="51"/>
      <c r="N8" s="52"/>
      <c r="O8" s="53" t="str">
        <f>IF(G8="","Не вказано квартал","")</f>
        <v/>
      </c>
    </row>
    <row r="9" spans="1:15" ht="18.75">
      <c r="C9" s="54"/>
      <c r="D9" s="55"/>
      <c r="E9" s="56"/>
      <c r="F9" s="56"/>
      <c r="G9" s="57"/>
      <c r="H9" s="58"/>
      <c r="I9" s="59"/>
      <c r="J9" s="59"/>
      <c r="K9" s="59"/>
      <c r="L9" s="59"/>
      <c r="M9" s="59"/>
      <c r="N9" s="59"/>
      <c r="O9" s="53" t="str">
        <f>IF(I8="","Не вказано рік","")</f>
        <v/>
      </c>
    </row>
    <row r="10" spans="1:15" ht="15.75">
      <c r="B10" s="122" t="s">
        <v>202</v>
      </c>
      <c r="C10" s="122"/>
      <c r="D10" s="122"/>
      <c r="E10" s="122"/>
      <c r="F10" s="122"/>
      <c r="G10" s="122"/>
      <c r="H10" s="122"/>
      <c r="I10" s="122"/>
      <c r="J10" s="122"/>
      <c r="K10" s="123" t="s">
        <v>203</v>
      </c>
      <c r="L10" s="123"/>
      <c r="M10" s="123"/>
      <c r="N10" s="123"/>
    </row>
    <row r="11" spans="1:15" ht="15.75">
      <c r="B11" s="124" t="s">
        <v>204</v>
      </c>
      <c r="C11" s="124"/>
      <c r="D11" s="124"/>
      <c r="E11" s="124"/>
      <c r="F11" s="124"/>
      <c r="G11" s="124"/>
      <c r="H11" s="124"/>
      <c r="I11" s="124"/>
      <c r="J11" s="124"/>
      <c r="K11" s="125" t="s">
        <v>205</v>
      </c>
      <c r="L11" s="125"/>
      <c r="M11" s="125"/>
      <c r="N11" s="125"/>
    </row>
    <row r="12" spans="1:15">
      <c r="B12" s="126" t="s">
        <v>206</v>
      </c>
      <c r="C12" s="126"/>
      <c r="D12" s="126"/>
      <c r="E12" s="126"/>
      <c r="F12" s="126"/>
      <c r="G12" s="126"/>
      <c r="H12" s="126"/>
      <c r="I12" s="126"/>
      <c r="J12" s="126"/>
      <c r="K12" s="125"/>
      <c r="L12" s="125"/>
      <c r="M12" s="125"/>
      <c r="N12" s="125"/>
    </row>
    <row r="13" spans="1:15">
      <c r="B13" s="127"/>
      <c r="C13" s="127"/>
      <c r="D13" s="127"/>
      <c r="E13" s="127"/>
      <c r="F13" s="127"/>
      <c r="G13" s="127"/>
      <c r="H13" s="127"/>
      <c r="I13" s="127"/>
      <c r="J13" s="127"/>
      <c r="K13" s="125"/>
      <c r="L13" s="125"/>
      <c r="M13" s="125"/>
      <c r="N13" s="125"/>
    </row>
    <row r="14" spans="1:15" ht="16.5" thickBot="1">
      <c r="C14" s="46"/>
      <c r="D14" s="55"/>
      <c r="E14" s="60"/>
      <c r="F14" s="61"/>
      <c r="G14" s="60"/>
      <c r="H14" s="59"/>
      <c r="I14" s="59"/>
      <c r="J14" s="59"/>
      <c r="K14" s="59"/>
      <c r="L14" s="59"/>
    </row>
    <row r="15" spans="1:15" ht="15.75">
      <c r="A15" s="38"/>
      <c r="B15" s="128" t="s">
        <v>207</v>
      </c>
      <c r="C15" s="129"/>
      <c r="D15" s="129"/>
      <c r="E15" s="129"/>
      <c r="F15" s="62"/>
      <c r="G15" s="63"/>
      <c r="H15" s="63"/>
      <c r="I15" s="63"/>
      <c r="J15" s="63"/>
      <c r="K15" s="63"/>
      <c r="L15" s="64"/>
      <c r="M15" s="64"/>
      <c r="N15" s="65"/>
    </row>
    <row r="16" spans="1:15" ht="18.75">
      <c r="A16" s="38"/>
      <c r="B16" s="130" t="s">
        <v>208</v>
      </c>
      <c r="C16" s="131"/>
      <c r="D16" s="131"/>
      <c r="E16" s="131"/>
      <c r="F16" s="132" t="s">
        <v>392</v>
      </c>
      <c r="G16" s="132"/>
      <c r="H16" s="132"/>
      <c r="I16" s="132"/>
      <c r="J16" s="132"/>
      <c r="K16" s="132"/>
      <c r="L16" s="132"/>
      <c r="M16" s="132"/>
      <c r="N16" s="133"/>
      <c r="O16" s="53" t="str">
        <f>IF(F16="","Не вказано найменування ліцензіата","")</f>
        <v/>
      </c>
    </row>
    <row r="17" spans="1:17" ht="18.75">
      <c r="A17" s="38"/>
      <c r="B17" s="134" t="s">
        <v>209</v>
      </c>
      <c r="C17" s="135"/>
      <c r="D17" s="135"/>
      <c r="E17" s="135"/>
      <c r="F17" s="136" t="s">
        <v>393</v>
      </c>
      <c r="G17" s="136"/>
      <c r="H17" s="136"/>
      <c r="I17" s="136"/>
      <c r="J17" s="136"/>
      <c r="K17" s="136"/>
      <c r="L17" s="136"/>
      <c r="M17" s="136"/>
      <c r="N17" s="137"/>
      <c r="O17" s="53" t="str">
        <f>IF(F17="","Не вказано вебсайт","")</f>
        <v/>
      </c>
    </row>
    <row r="18" spans="1:17" ht="18.75">
      <c r="A18" s="38"/>
      <c r="B18" s="134" t="s">
        <v>210</v>
      </c>
      <c r="C18" s="135"/>
      <c r="D18" s="135"/>
      <c r="E18" s="135"/>
      <c r="F18" s="136" t="s">
        <v>394</v>
      </c>
      <c r="G18" s="136"/>
      <c r="H18" s="136"/>
      <c r="I18" s="136"/>
      <c r="J18" s="136"/>
      <c r="K18" s="136"/>
      <c r="L18" s="136"/>
      <c r="M18" s="136"/>
      <c r="N18" s="137"/>
      <c r="O18" s="53" t="str">
        <f>IF(F18="","Не вказано код ЄДРПОУ","")</f>
        <v/>
      </c>
    </row>
    <row r="19" spans="1:17" ht="18.75">
      <c r="A19" s="38"/>
      <c r="B19" s="134" t="s">
        <v>211</v>
      </c>
      <c r="C19" s="135"/>
      <c r="D19" s="135"/>
      <c r="E19" s="135"/>
      <c r="F19" s="138" t="s">
        <v>403</v>
      </c>
      <c r="G19" s="138"/>
      <c r="H19" s="138"/>
      <c r="I19" s="138"/>
      <c r="J19" s="138"/>
      <c r="K19" s="138"/>
      <c r="L19" s="138"/>
      <c r="M19" s="138"/>
      <c r="N19" s="139"/>
      <c r="O19" s="53" t="str">
        <f>IF(F19="","Не вказано ЕІС код","")</f>
        <v/>
      </c>
    </row>
    <row r="20" spans="1:17" ht="18.75">
      <c r="A20" s="38"/>
      <c r="B20" s="130" t="s">
        <v>212</v>
      </c>
      <c r="C20" s="131"/>
      <c r="D20" s="131"/>
      <c r="E20" s="131"/>
      <c r="F20" s="136" t="s">
        <v>401</v>
      </c>
      <c r="G20" s="136"/>
      <c r="H20" s="136"/>
      <c r="I20" s="136"/>
      <c r="J20" s="136"/>
      <c r="K20" s="136"/>
      <c r="L20" s="136"/>
      <c r="M20" s="136"/>
      <c r="N20" s="137"/>
      <c r="O20" s="53" t="str">
        <f>IF(F20="","Не вказано місцезнаходження ліцензіата","")</f>
        <v/>
      </c>
    </row>
    <row r="21" spans="1:17" ht="19.5" thickBot="1">
      <c r="A21" s="38"/>
      <c r="B21" s="66"/>
      <c r="C21" s="67"/>
      <c r="D21" s="68"/>
      <c r="E21" s="68"/>
      <c r="F21" s="140" t="s">
        <v>213</v>
      </c>
      <c r="G21" s="140"/>
      <c r="H21" s="140"/>
      <c r="I21" s="140"/>
      <c r="J21" s="140"/>
      <c r="K21" s="140"/>
      <c r="L21" s="140"/>
      <c r="M21" s="140"/>
      <c r="N21" s="141"/>
      <c r="O21" s="53" t="str">
        <f>IF(G120="","Не вказано керівника ліцензіата","")</f>
        <v/>
      </c>
      <c r="Q21" s="36"/>
    </row>
    <row r="22" spans="1:17" ht="18.75">
      <c r="A22" s="38"/>
      <c r="B22" s="38"/>
      <c r="C22" s="38"/>
      <c r="D22" s="38"/>
      <c r="E22" s="38"/>
      <c r="F22" s="38"/>
      <c r="G22" s="38"/>
      <c r="H22" s="38"/>
      <c r="I22" s="38"/>
      <c r="J22" s="38"/>
      <c r="K22" s="38"/>
      <c r="L22" s="38"/>
      <c r="M22" s="38"/>
      <c r="N22" s="38"/>
      <c r="O22" s="53" t="str">
        <f>IF(G123="","Не вказано виконавця","")</f>
        <v/>
      </c>
    </row>
    <row r="23" spans="1:17" ht="18.75">
      <c r="A23" s="38"/>
      <c r="B23" s="142" t="s">
        <v>214</v>
      </c>
      <c r="C23" s="142"/>
      <c r="D23" s="142"/>
      <c r="E23" s="142"/>
      <c r="F23" s="142"/>
      <c r="G23" s="142"/>
      <c r="H23" s="142"/>
      <c r="I23" s="142"/>
      <c r="J23" s="142"/>
      <c r="K23" s="142"/>
      <c r="L23" s="142"/>
      <c r="M23" s="142"/>
      <c r="N23" s="142"/>
      <c r="O23" s="53" t="str">
        <f>IF(D126="","Не вказано телефон","")</f>
        <v/>
      </c>
    </row>
    <row r="24" spans="1:17" ht="18.75">
      <c r="A24" s="36"/>
      <c r="B24" s="143"/>
      <c r="C24" s="143"/>
      <c r="D24" s="143"/>
      <c r="E24" s="143"/>
      <c r="F24" s="143"/>
      <c r="G24" s="143"/>
      <c r="H24" s="143"/>
      <c r="I24" s="143"/>
      <c r="J24" s="143"/>
      <c r="K24" s="143"/>
      <c r="L24" s="143"/>
      <c r="M24" s="143"/>
      <c r="N24" s="143"/>
      <c r="O24" s="53" t="str">
        <f>IF(K126="","Не вказано електронну пошту","")</f>
        <v/>
      </c>
    </row>
    <row r="25" spans="1:17" ht="180">
      <c r="A25" s="36"/>
      <c r="B25" s="69" t="s">
        <v>23</v>
      </c>
      <c r="C25" s="144" t="s">
        <v>215</v>
      </c>
      <c r="D25" s="145"/>
      <c r="E25" s="145"/>
      <c r="F25" s="145"/>
      <c r="G25" s="145"/>
      <c r="H25" s="145"/>
      <c r="I25" s="69" t="s">
        <v>216</v>
      </c>
      <c r="J25" s="69" t="s">
        <v>217</v>
      </c>
      <c r="K25" s="69" t="s">
        <v>218</v>
      </c>
      <c r="L25" s="69" t="s">
        <v>219</v>
      </c>
      <c r="M25" s="69" t="s">
        <v>220</v>
      </c>
      <c r="N25" s="69" t="s">
        <v>221</v>
      </c>
      <c r="O25" s="45"/>
    </row>
    <row r="26" spans="1:17" ht="15">
      <c r="A26" s="36"/>
      <c r="B26" s="69" t="s">
        <v>222</v>
      </c>
      <c r="C26" s="146" t="s">
        <v>223</v>
      </c>
      <c r="D26" s="147"/>
      <c r="E26" s="147"/>
      <c r="F26" s="147"/>
      <c r="G26" s="147"/>
      <c r="H26" s="147"/>
      <c r="I26" s="69" t="s">
        <v>224</v>
      </c>
      <c r="J26" s="69">
        <v>1</v>
      </c>
      <c r="K26" s="69">
        <v>2</v>
      </c>
      <c r="L26" s="69">
        <v>3</v>
      </c>
      <c r="M26" s="69">
        <v>4</v>
      </c>
      <c r="N26" s="69">
        <v>5</v>
      </c>
    </row>
    <row r="27" spans="1:17" ht="15.75">
      <c r="A27" s="36"/>
      <c r="B27" s="70" t="s">
        <v>225</v>
      </c>
      <c r="C27" s="148" t="s">
        <v>226</v>
      </c>
      <c r="D27" s="148"/>
      <c r="E27" s="148"/>
      <c r="F27" s="148"/>
      <c r="G27" s="148"/>
      <c r="H27" s="149"/>
      <c r="I27" s="71" t="s">
        <v>227</v>
      </c>
      <c r="J27" s="110">
        <f>SUM(J28:J36,J37)</f>
        <v>989</v>
      </c>
      <c r="K27" s="73"/>
      <c r="L27" s="74">
        <f>IF(SUM(J28:J36,J37)=0,0,(SUMPRODUCT(L28:L36,J28:J36)+L37*J37)/SUM(J28:J36,J37))</f>
        <v>65.342770475227496</v>
      </c>
      <c r="M27" s="72">
        <f>SUM(M28:M36,M37)</f>
        <v>0</v>
      </c>
      <c r="N27" s="41">
        <v>0</v>
      </c>
    </row>
    <row r="28" spans="1:17" ht="36" customHeight="1">
      <c r="A28" s="36"/>
      <c r="B28" s="70" t="s">
        <v>30</v>
      </c>
      <c r="C28" s="150" t="s">
        <v>228</v>
      </c>
      <c r="D28" s="151"/>
      <c r="E28" s="151"/>
      <c r="F28" s="151"/>
      <c r="G28" s="151"/>
      <c r="H28" s="151"/>
      <c r="I28" s="71" t="s">
        <v>229</v>
      </c>
      <c r="J28" s="111"/>
      <c r="K28" s="30" t="s">
        <v>40</v>
      </c>
      <c r="L28" s="75"/>
      <c r="M28" s="30"/>
      <c r="N28" s="41">
        <v>0</v>
      </c>
    </row>
    <row r="29" spans="1:17" ht="35.25" customHeight="1">
      <c r="A29" s="36"/>
      <c r="B29" s="70" t="s">
        <v>31</v>
      </c>
      <c r="C29" s="150" t="s">
        <v>230</v>
      </c>
      <c r="D29" s="151"/>
      <c r="E29" s="151"/>
      <c r="F29" s="151"/>
      <c r="G29" s="151"/>
      <c r="H29" s="151"/>
      <c r="I29" s="71" t="s">
        <v>231</v>
      </c>
      <c r="J29" s="111"/>
      <c r="K29" s="30" t="s">
        <v>40</v>
      </c>
      <c r="L29" s="75"/>
      <c r="M29" s="30"/>
      <c r="N29" s="41">
        <v>0</v>
      </c>
    </row>
    <row r="30" spans="1:17" ht="33" customHeight="1">
      <c r="A30" s="36"/>
      <c r="B30" s="70" t="s">
        <v>67</v>
      </c>
      <c r="C30" s="150" t="s">
        <v>232</v>
      </c>
      <c r="D30" s="151"/>
      <c r="E30" s="151"/>
      <c r="F30" s="151"/>
      <c r="G30" s="151"/>
      <c r="H30" s="151"/>
      <c r="I30" s="71" t="s">
        <v>233</v>
      </c>
      <c r="J30" s="111"/>
      <c r="K30" s="30" t="s">
        <v>40</v>
      </c>
      <c r="L30" s="75"/>
      <c r="M30" s="30"/>
      <c r="N30" s="41">
        <v>0</v>
      </c>
    </row>
    <row r="31" spans="1:17" ht="36.75" customHeight="1">
      <c r="A31" s="36"/>
      <c r="B31" s="70" t="s">
        <v>68</v>
      </c>
      <c r="C31" s="150" t="s">
        <v>234</v>
      </c>
      <c r="D31" s="151"/>
      <c r="E31" s="151"/>
      <c r="F31" s="151"/>
      <c r="G31" s="151"/>
      <c r="H31" s="151"/>
      <c r="I31" s="71" t="s">
        <v>235</v>
      </c>
      <c r="J31" s="111">
        <v>287</v>
      </c>
      <c r="K31" s="30" t="s">
        <v>40</v>
      </c>
      <c r="L31" s="75">
        <v>3.6689895470383274</v>
      </c>
      <c r="M31" s="30"/>
      <c r="N31" s="41">
        <v>0</v>
      </c>
    </row>
    <row r="32" spans="1:17" ht="33" customHeight="1">
      <c r="A32" s="36"/>
      <c r="B32" s="70" t="s">
        <v>69</v>
      </c>
      <c r="C32" s="152" t="s">
        <v>236</v>
      </c>
      <c r="D32" s="153"/>
      <c r="E32" s="153"/>
      <c r="F32" s="153"/>
      <c r="G32" s="153"/>
      <c r="H32" s="154"/>
      <c r="I32" s="71" t="s">
        <v>237</v>
      </c>
      <c r="J32" s="111">
        <v>35</v>
      </c>
      <c r="K32" s="76" t="s">
        <v>70</v>
      </c>
      <c r="L32" s="75">
        <v>8.5142857142857142</v>
      </c>
      <c r="M32" s="30"/>
      <c r="N32" s="41">
        <v>0</v>
      </c>
    </row>
    <row r="33" spans="1:14" ht="34.5" customHeight="1">
      <c r="A33" s="36"/>
      <c r="B33" s="70" t="s">
        <v>71</v>
      </c>
      <c r="C33" s="155" t="s">
        <v>238</v>
      </c>
      <c r="D33" s="156"/>
      <c r="E33" s="156"/>
      <c r="F33" s="156"/>
      <c r="G33" s="156"/>
      <c r="H33" s="156"/>
      <c r="I33" s="71" t="s">
        <v>239</v>
      </c>
      <c r="J33" s="111">
        <v>57</v>
      </c>
      <c r="K33" s="30" t="s">
        <v>40</v>
      </c>
      <c r="L33" s="75">
        <v>6.7894736842105265</v>
      </c>
      <c r="M33" s="30"/>
      <c r="N33" s="41">
        <v>0</v>
      </c>
    </row>
    <row r="34" spans="1:14" ht="36.75" customHeight="1">
      <c r="A34" s="36"/>
      <c r="B34" s="70" t="s">
        <v>72</v>
      </c>
      <c r="C34" s="155" t="s">
        <v>240</v>
      </c>
      <c r="D34" s="156"/>
      <c r="E34" s="156"/>
      <c r="F34" s="156"/>
      <c r="G34" s="156"/>
      <c r="H34" s="156"/>
      <c r="I34" s="71" t="s">
        <v>241</v>
      </c>
      <c r="J34" s="111">
        <v>13</v>
      </c>
      <c r="K34" s="30" t="s">
        <v>70</v>
      </c>
      <c r="L34" s="75">
        <v>6</v>
      </c>
      <c r="M34" s="30"/>
      <c r="N34" s="41">
        <v>0</v>
      </c>
    </row>
    <row r="35" spans="1:14" ht="48.75" customHeight="1">
      <c r="A35" s="36"/>
      <c r="B35" s="70" t="s">
        <v>73</v>
      </c>
      <c r="C35" s="152" t="s">
        <v>404</v>
      </c>
      <c r="D35" s="153"/>
      <c r="E35" s="153"/>
      <c r="F35" s="153"/>
      <c r="G35" s="153"/>
      <c r="H35" s="154"/>
      <c r="I35" s="71" t="s">
        <v>243</v>
      </c>
      <c r="J35" s="111">
        <v>317</v>
      </c>
      <c r="K35" s="77" t="s">
        <v>74</v>
      </c>
      <c r="L35" s="75">
        <v>196.12618296529968</v>
      </c>
      <c r="M35" s="30"/>
      <c r="N35" s="41">
        <v>0</v>
      </c>
    </row>
    <row r="36" spans="1:14" ht="189">
      <c r="A36" s="36"/>
      <c r="B36" s="70" t="s">
        <v>244</v>
      </c>
      <c r="C36" s="150" t="s">
        <v>405</v>
      </c>
      <c r="D36" s="151"/>
      <c r="E36" s="151"/>
      <c r="F36" s="151"/>
      <c r="G36" s="151"/>
      <c r="H36" s="151"/>
      <c r="I36" s="71" t="s">
        <v>246</v>
      </c>
      <c r="J36" s="111"/>
      <c r="K36" s="30" t="s">
        <v>406</v>
      </c>
      <c r="L36" s="75"/>
      <c r="M36" s="30"/>
      <c r="N36" s="41">
        <v>0</v>
      </c>
    </row>
    <row r="37" spans="1:14" ht="15.75">
      <c r="A37" s="36"/>
      <c r="B37" s="70" t="s">
        <v>251</v>
      </c>
      <c r="C37" s="157" t="s">
        <v>407</v>
      </c>
      <c r="D37" s="158"/>
      <c r="E37" s="158"/>
      <c r="F37" s="158"/>
      <c r="G37" s="158"/>
      <c r="H37" s="159"/>
      <c r="I37" s="71" t="s">
        <v>253</v>
      </c>
      <c r="J37" s="110">
        <f>SUM(J38:J39)</f>
        <v>280</v>
      </c>
      <c r="K37" s="73"/>
      <c r="L37" s="74">
        <f>IF(SUM(J38:J39)=0,0,SUMPRODUCT(L38:L39,J38:J39)/SUM(J38:J39))</f>
        <v>2.2714285714285714</v>
      </c>
      <c r="M37" s="72">
        <f>SUM(M38:M39)</f>
        <v>0</v>
      </c>
      <c r="N37" s="41">
        <v>0</v>
      </c>
    </row>
    <row r="38" spans="1:14" ht="15.75">
      <c r="A38" s="36"/>
      <c r="B38" s="70" t="s">
        <v>79</v>
      </c>
      <c r="C38" s="157" t="s">
        <v>247</v>
      </c>
      <c r="D38" s="158"/>
      <c r="E38" s="158"/>
      <c r="F38" s="158"/>
      <c r="G38" s="158"/>
      <c r="H38" s="159"/>
      <c r="I38" s="71" t="s">
        <v>254</v>
      </c>
      <c r="J38" s="111">
        <v>98</v>
      </c>
      <c r="K38" s="76" t="s">
        <v>80</v>
      </c>
      <c r="L38" s="75">
        <v>1.2959183673469388</v>
      </c>
      <c r="M38" s="30"/>
      <c r="N38" s="41">
        <v>0</v>
      </c>
    </row>
    <row r="39" spans="1:14" ht="15.75">
      <c r="A39" s="36"/>
      <c r="B39" s="70" t="s">
        <v>81</v>
      </c>
      <c r="C39" s="160" t="s">
        <v>249</v>
      </c>
      <c r="D39" s="161"/>
      <c r="E39" s="161"/>
      <c r="F39" s="161"/>
      <c r="G39" s="161"/>
      <c r="H39" s="161"/>
      <c r="I39" s="71" t="s">
        <v>255</v>
      </c>
      <c r="J39" s="111">
        <v>182</v>
      </c>
      <c r="K39" s="76" t="s">
        <v>40</v>
      </c>
      <c r="L39" s="75">
        <v>2.7967032967032965</v>
      </c>
      <c r="M39" s="30"/>
      <c r="N39" s="41">
        <v>0</v>
      </c>
    </row>
    <row r="40" spans="1:14" ht="15.75">
      <c r="A40" s="36"/>
      <c r="B40" s="70" t="s">
        <v>256</v>
      </c>
      <c r="C40" s="148" t="s">
        <v>257</v>
      </c>
      <c r="D40" s="148"/>
      <c r="E40" s="148"/>
      <c r="F40" s="148"/>
      <c r="G40" s="148"/>
      <c r="H40" s="149"/>
      <c r="I40" s="71" t="s">
        <v>258</v>
      </c>
      <c r="J40" s="110">
        <f>SUM(J41:J44)</f>
        <v>2524</v>
      </c>
      <c r="K40" s="73"/>
      <c r="L40" s="74">
        <f>IF(SUM(J41:J44)=0,0,SUMPRODUCT(L41:L44,J41:J44)/SUM(J41:J44))</f>
        <v>1.6656101426307448</v>
      </c>
      <c r="M40" s="72">
        <f>SUM(M41:M44)</f>
        <v>0</v>
      </c>
      <c r="N40" s="41">
        <v>0</v>
      </c>
    </row>
    <row r="41" spans="1:14" ht="36" customHeight="1">
      <c r="A41" s="36"/>
      <c r="B41" s="70" t="s">
        <v>32</v>
      </c>
      <c r="C41" s="148" t="s">
        <v>259</v>
      </c>
      <c r="D41" s="148"/>
      <c r="E41" s="148"/>
      <c r="F41" s="148"/>
      <c r="G41" s="148"/>
      <c r="H41" s="149"/>
      <c r="I41" s="71" t="s">
        <v>260</v>
      </c>
      <c r="J41" s="111"/>
      <c r="K41" s="30" t="s">
        <v>40</v>
      </c>
      <c r="L41" s="75"/>
      <c r="M41" s="30"/>
      <c r="N41" s="41">
        <v>0</v>
      </c>
    </row>
    <row r="42" spans="1:14" ht="36.75" customHeight="1">
      <c r="A42" s="36"/>
      <c r="B42" s="70" t="s">
        <v>33</v>
      </c>
      <c r="C42" s="148" t="s">
        <v>261</v>
      </c>
      <c r="D42" s="148"/>
      <c r="E42" s="148"/>
      <c r="F42" s="148"/>
      <c r="G42" s="148"/>
      <c r="H42" s="149"/>
      <c r="I42" s="71" t="s">
        <v>262</v>
      </c>
      <c r="J42" s="111">
        <v>333</v>
      </c>
      <c r="K42" s="30" t="s">
        <v>40</v>
      </c>
      <c r="L42" s="75">
        <v>2.5195195195195197</v>
      </c>
      <c r="M42" s="30"/>
      <c r="N42" s="41">
        <v>0</v>
      </c>
    </row>
    <row r="43" spans="1:14" ht="33.75" customHeight="1">
      <c r="A43" s="36"/>
      <c r="B43" s="70" t="s">
        <v>82</v>
      </c>
      <c r="C43" s="148" t="s">
        <v>263</v>
      </c>
      <c r="D43" s="148"/>
      <c r="E43" s="148"/>
      <c r="F43" s="148"/>
      <c r="G43" s="148"/>
      <c r="H43" s="149"/>
      <c r="I43" s="71" t="s">
        <v>264</v>
      </c>
      <c r="J43" s="111">
        <v>2169</v>
      </c>
      <c r="K43" s="30" t="s">
        <v>40</v>
      </c>
      <c r="L43" s="75">
        <v>1.5034578146611342</v>
      </c>
      <c r="M43" s="30"/>
      <c r="N43" s="41">
        <v>0</v>
      </c>
    </row>
    <row r="44" spans="1:14" ht="31.5">
      <c r="A44" s="36"/>
      <c r="B44" s="70" t="s">
        <v>83</v>
      </c>
      <c r="C44" s="148" t="s">
        <v>265</v>
      </c>
      <c r="D44" s="148"/>
      <c r="E44" s="148"/>
      <c r="F44" s="148"/>
      <c r="G44" s="148"/>
      <c r="H44" s="149"/>
      <c r="I44" s="71" t="s">
        <v>266</v>
      </c>
      <c r="J44" s="111">
        <v>22</v>
      </c>
      <c r="K44" s="30" t="s">
        <v>40</v>
      </c>
      <c r="L44" s="75">
        <v>4.7272727272727275</v>
      </c>
      <c r="M44" s="30"/>
      <c r="N44" s="41">
        <v>0</v>
      </c>
    </row>
    <row r="45" spans="1:14" ht="15.75">
      <c r="A45" s="36"/>
      <c r="B45" s="70" t="s">
        <v>267</v>
      </c>
      <c r="C45" s="157" t="s">
        <v>268</v>
      </c>
      <c r="D45" s="162"/>
      <c r="E45" s="162"/>
      <c r="F45" s="162"/>
      <c r="G45" s="162"/>
      <c r="H45" s="162"/>
      <c r="I45" s="71" t="s">
        <v>269</v>
      </c>
      <c r="J45" s="110">
        <f>SUM(J46,J47,J50)</f>
        <v>157</v>
      </c>
      <c r="K45" s="73"/>
      <c r="L45" s="74">
        <f>IF(SUM(J46:J47,J50)=0,0,(L46*J46+L47*J47+L50*J50)/SUM(J46:J47,J50))</f>
        <v>1.624203821656051</v>
      </c>
      <c r="M45" s="72">
        <f>SUM(M46,M47,M50)</f>
        <v>0</v>
      </c>
      <c r="N45" s="41">
        <v>0</v>
      </c>
    </row>
    <row r="46" spans="1:14" ht="110.25">
      <c r="A46" s="36"/>
      <c r="B46" s="70" t="s">
        <v>84</v>
      </c>
      <c r="C46" s="163" t="s">
        <v>270</v>
      </c>
      <c r="D46" s="162"/>
      <c r="E46" s="162"/>
      <c r="F46" s="162"/>
      <c r="G46" s="162"/>
      <c r="H46" s="162"/>
      <c r="I46" s="71" t="s">
        <v>271</v>
      </c>
      <c r="J46" s="111"/>
      <c r="K46" s="30" t="s">
        <v>85</v>
      </c>
      <c r="L46" s="75"/>
      <c r="M46" s="30"/>
      <c r="N46" s="41">
        <v>0</v>
      </c>
    </row>
    <row r="47" spans="1:14" ht="36.75" customHeight="1">
      <c r="A47" s="36"/>
      <c r="B47" s="70" t="s">
        <v>272</v>
      </c>
      <c r="C47" s="157" t="s">
        <v>273</v>
      </c>
      <c r="D47" s="162"/>
      <c r="E47" s="162"/>
      <c r="F47" s="162"/>
      <c r="G47" s="162"/>
      <c r="H47" s="162"/>
      <c r="I47" s="71" t="s">
        <v>274</v>
      </c>
      <c r="J47" s="110">
        <f>SUM(J48:J49)</f>
        <v>155</v>
      </c>
      <c r="K47" s="73"/>
      <c r="L47" s="74">
        <f>IF(SUM(J48:J49)=0,0,SUMPRODUCT(L48:L49,J48:J49)/SUM(J48:J49))</f>
        <v>1.6193548387096774</v>
      </c>
      <c r="M47" s="72">
        <f>SUM(M48:M49)</f>
        <v>0</v>
      </c>
      <c r="N47" s="41">
        <v>0</v>
      </c>
    </row>
    <row r="48" spans="1:14" ht="31.5">
      <c r="A48" s="36"/>
      <c r="B48" s="70" t="s">
        <v>86</v>
      </c>
      <c r="C48" s="157" t="s">
        <v>275</v>
      </c>
      <c r="D48" s="158"/>
      <c r="E48" s="158"/>
      <c r="F48" s="158"/>
      <c r="G48" s="158"/>
      <c r="H48" s="159"/>
      <c r="I48" s="71" t="s">
        <v>276</v>
      </c>
      <c r="J48" s="111">
        <v>64</v>
      </c>
      <c r="K48" s="30" t="s">
        <v>87</v>
      </c>
      <c r="L48" s="75">
        <v>1.03125</v>
      </c>
      <c r="M48" s="30"/>
      <c r="N48" s="41">
        <v>0</v>
      </c>
    </row>
    <row r="49" spans="1:14" ht="15.75">
      <c r="A49" s="36"/>
      <c r="B49" s="70" t="s">
        <v>88</v>
      </c>
      <c r="C49" s="160" t="s">
        <v>249</v>
      </c>
      <c r="D49" s="161"/>
      <c r="E49" s="161"/>
      <c r="F49" s="161"/>
      <c r="G49" s="161"/>
      <c r="H49" s="161"/>
      <c r="I49" s="71" t="s">
        <v>277</v>
      </c>
      <c r="J49" s="111">
        <v>91</v>
      </c>
      <c r="K49" s="30" t="s">
        <v>89</v>
      </c>
      <c r="L49" s="75">
        <v>2.0329670329670328</v>
      </c>
      <c r="M49" s="30"/>
      <c r="N49" s="41">
        <v>0</v>
      </c>
    </row>
    <row r="50" spans="1:14" ht="38.25" customHeight="1">
      <c r="A50" s="36"/>
      <c r="B50" s="70" t="s">
        <v>278</v>
      </c>
      <c r="C50" s="164" t="s">
        <v>279</v>
      </c>
      <c r="D50" s="165"/>
      <c r="E50" s="165"/>
      <c r="F50" s="165"/>
      <c r="G50" s="165"/>
      <c r="H50" s="165"/>
      <c r="I50" s="71" t="s">
        <v>280</v>
      </c>
      <c r="J50" s="110">
        <f>SUM(J51:J52)</f>
        <v>2</v>
      </c>
      <c r="K50" s="73"/>
      <c r="L50" s="74">
        <f>IF(SUM(J51:J52)=0,0,SUMPRODUCT(L51:L52,J51:J52)/SUM(J51:J52))</f>
        <v>2</v>
      </c>
      <c r="M50" s="72">
        <f>SUM(M51:M52)</f>
        <v>0</v>
      </c>
      <c r="N50" s="41">
        <v>0</v>
      </c>
    </row>
    <row r="51" spans="1:14" ht="15.75">
      <c r="A51" s="36"/>
      <c r="B51" s="70" t="s">
        <v>90</v>
      </c>
      <c r="C51" s="157" t="s">
        <v>247</v>
      </c>
      <c r="D51" s="158"/>
      <c r="E51" s="158"/>
      <c r="F51" s="158"/>
      <c r="G51" s="158"/>
      <c r="H51" s="159"/>
      <c r="I51" s="71" t="s">
        <v>281</v>
      </c>
      <c r="J51" s="112">
        <v>1</v>
      </c>
      <c r="K51" s="76" t="s">
        <v>80</v>
      </c>
      <c r="L51" s="75">
        <v>1</v>
      </c>
      <c r="M51" s="78"/>
      <c r="N51" s="41">
        <v>0</v>
      </c>
    </row>
    <row r="52" spans="1:14" ht="15.75">
      <c r="A52" s="36"/>
      <c r="B52" s="70" t="s">
        <v>91</v>
      </c>
      <c r="C52" s="160" t="s">
        <v>249</v>
      </c>
      <c r="D52" s="161"/>
      <c r="E52" s="161"/>
      <c r="F52" s="161"/>
      <c r="G52" s="161"/>
      <c r="H52" s="161"/>
      <c r="I52" s="71" t="s">
        <v>282</v>
      </c>
      <c r="J52" s="113">
        <v>1</v>
      </c>
      <c r="K52" s="76" t="s">
        <v>40</v>
      </c>
      <c r="L52" s="75">
        <v>3</v>
      </c>
      <c r="M52" s="79"/>
      <c r="N52" s="41">
        <v>0</v>
      </c>
    </row>
    <row r="53" spans="1:14" ht="15.75">
      <c r="A53" s="36"/>
      <c r="B53" s="70" t="s">
        <v>283</v>
      </c>
      <c r="C53" s="163" t="s">
        <v>284</v>
      </c>
      <c r="D53" s="162"/>
      <c r="E53" s="162"/>
      <c r="F53" s="162"/>
      <c r="G53" s="162"/>
      <c r="H53" s="166"/>
      <c r="I53" s="71" t="s">
        <v>285</v>
      </c>
      <c r="J53" s="110">
        <f>SUM(J54,J57)</f>
        <v>0</v>
      </c>
      <c r="K53" s="73"/>
      <c r="L53" s="74">
        <f>IF(SUM(J54,J57)=0,0,(L54*J54+L57*J57)/SUM(J54,J57))</f>
        <v>0</v>
      </c>
      <c r="M53" s="72">
        <f>SUM(M54,M57)</f>
        <v>0</v>
      </c>
      <c r="N53" s="41">
        <v>0</v>
      </c>
    </row>
    <row r="54" spans="1:14" ht="15.75">
      <c r="A54" s="36"/>
      <c r="B54" s="70" t="s">
        <v>286</v>
      </c>
      <c r="C54" s="167" t="s">
        <v>287</v>
      </c>
      <c r="D54" s="168"/>
      <c r="E54" s="168"/>
      <c r="F54" s="168"/>
      <c r="G54" s="168"/>
      <c r="H54" s="169"/>
      <c r="I54" s="71" t="s">
        <v>288</v>
      </c>
      <c r="J54" s="110">
        <f>SUM(J55:J56)</f>
        <v>0</v>
      </c>
      <c r="K54" s="73"/>
      <c r="L54" s="74">
        <f>IF(SUM(J55:J56)=0,0,SUMPRODUCT(L55:L56,J55:J56)/SUM(J55:J56))</f>
        <v>0</v>
      </c>
      <c r="M54" s="72">
        <f>SUM(M55:M56)</f>
        <v>0</v>
      </c>
      <c r="N54" s="41">
        <v>0</v>
      </c>
    </row>
    <row r="55" spans="1:14" ht="31.5">
      <c r="A55" s="36"/>
      <c r="B55" s="70" t="s">
        <v>92</v>
      </c>
      <c r="C55" s="157" t="s">
        <v>247</v>
      </c>
      <c r="D55" s="158"/>
      <c r="E55" s="158"/>
      <c r="F55" s="158"/>
      <c r="G55" s="158"/>
      <c r="H55" s="159"/>
      <c r="I55" s="71" t="s">
        <v>289</v>
      </c>
      <c r="J55" s="113"/>
      <c r="K55" s="30" t="s">
        <v>87</v>
      </c>
      <c r="L55" s="75"/>
      <c r="M55" s="80"/>
      <c r="N55" s="41">
        <v>0</v>
      </c>
    </row>
    <row r="56" spans="1:14" ht="15.75">
      <c r="A56" s="36"/>
      <c r="B56" s="70" t="s">
        <v>93</v>
      </c>
      <c r="C56" s="160" t="s">
        <v>249</v>
      </c>
      <c r="D56" s="161"/>
      <c r="E56" s="161"/>
      <c r="F56" s="161"/>
      <c r="G56" s="161"/>
      <c r="H56" s="161"/>
      <c r="I56" s="71" t="s">
        <v>290</v>
      </c>
      <c r="J56" s="113"/>
      <c r="K56" s="30" t="s">
        <v>89</v>
      </c>
      <c r="L56" s="75"/>
      <c r="M56" s="79"/>
      <c r="N56" s="41">
        <v>0</v>
      </c>
    </row>
    <row r="57" spans="1:14" ht="15.75">
      <c r="A57" s="36"/>
      <c r="B57" s="70" t="s">
        <v>34</v>
      </c>
      <c r="C57" s="170" t="s">
        <v>291</v>
      </c>
      <c r="D57" s="171"/>
      <c r="E57" s="171"/>
      <c r="F57" s="171"/>
      <c r="G57" s="171"/>
      <c r="H57" s="171"/>
      <c r="I57" s="71" t="s">
        <v>292</v>
      </c>
      <c r="J57" s="114"/>
      <c r="K57" s="76" t="s">
        <v>80</v>
      </c>
      <c r="L57" s="75"/>
      <c r="M57" s="80"/>
      <c r="N57" s="41">
        <v>0</v>
      </c>
    </row>
    <row r="58" spans="1:14" ht="15.75">
      <c r="A58" s="36"/>
      <c r="B58" s="70" t="s">
        <v>293</v>
      </c>
      <c r="C58" s="157" t="s">
        <v>294</v>
      </c>
      <c r="D58" s="162"/>
      <c r="E58" s="162"/>
      <c r="F58" s="162"/>
      <c r="G58" s="162"/>
      <c r="H58" s="162"/>
      <c r="I58" s="71" t="s">
        <v>295</v>
      </c>
      <c r="J58" s="110">
        <f>SUM(J59:J61)</f>
        <v>321</v>
      </c>
      <c r="K58" s="73"/>
      <c r="L58" s="74">
        <f>IF(SUM(J59:J61)=0,0,SUMPRODUCT(L59:L61,J59:J61)/SUM(J59:J61))</f>
        <v>3.6261682242990654</v>
      </c>
      <c r="M58" s="72">
        <f>SUM(M59:M61)</f>
        <v>0</v>
      </c>
      <c r="N58" s="41">
        <v>0</v>
      </c>
    </row>
    <row r="59" spans="1:14" ht="36" customHeight="1">
      <c r="A59" s="36"/>
      <c r="B59" s="70" t="s">
        <v>35</v>
      </c>
      <c r="C59" s="152" t="s">
        <v>296</v>
      </c>
      <c r="D59" s="153"/>
      <c r="E59" s="153"/>
      <c r="F59" s="153"/>
      <c r="G59" s="153"/>
      <c r="H59" s="154"/>
      <c r="I59" s="71" t="s">
        <v>297</v>
      </c>
      <c r="J59" s="113">
        <v>13</v>
      </c>
      <c r="K59" s="76" t="s">
        <v>94</v>
      </c>
      <c r="L59" s="81">
        <v>4.1538461538461542</v>
      </c>
      <c r="M59" s="80"/>
      <c r="N59" s="41">
        <v>0</v>
      </c>
    </row>
    <row r="60" spans="1:14" ht="42" customHeight="1">
      <c r="A60" s="36"/>
      <c r="B60" s="70" t="s">
        <v>36</v>
      </c>
      <c r="C60" s="152" t="s">
        <v>298</v>
      </c>
      <c r="D60" s="153"/>
      <c r="E60" s="153"/>
      <c r="F60" s="153"/>
      <c r="G60" s="153"/>
      <c r="H60" s="154"/>
      <c r="I60" s="71" t="s">
        <v>299</v>
      </c>
      <c r="J60" s="113">
        <v>279</v>
      </c>
      <c r="K60" s="76" t="s">
        <v>40</v>
      </c>
      <c r="L60" s="81">
        <v>3.4802867383512543</v>
      </c>
      <c r="M60" s="80"/>
      <c r="N60" s="41">
        <v>0</v>
      </c>
    </row>
    <row r="61" spans="1:14" ht="32.25" customHeight="1">
      <c r="A61" s="36"/>
      <c r="B61" s="70" t="s">
        <v>95</v>
      </c>
      <c r="C61" s="152" t="s">
        <v>300</v>
      </c>
      <c r="D61" s="153"/>
      <c r="E61" s="153"/>
      <c r="F61" s="153"/>
      <c r="G61" s="153"/>
      <c r="H61" s="154"/>
      <c r="I61" s="71" t="s">
        <v>301</v>
      </c>
      <c r="J61" s="113">
        <v>29</v>
      </c>
      <c r="K61" s="76" t="s">
        <v>40</v>
      </c>
      <c r="L61" s="81">
        <v>4.7931034482758621</v>
      </c>
      <c r="M61" s="80"/>
      <c r="N61" s="41">
        <v>0</v>
      </c>
    </row>
    <row r="62" spans="1:14" ht="32.25" customHeight="1">
      <c r="A62" s="36"/>
      <c r="B62" s="70" t="s">
        <v>302</v>
      </c>
      <c r="C62" s="152" t="s">
        <v>303</v>
      </c>
      <c r="D62" s="153"/>
      <c r="E62" s="153"/>
      <c r="F62" s="153"/>
      <c r="G62" s="153"/>
      <c r="H62" s="154"/>
      <c r="I62" s="71" t="s">
        <v>304</v>
      </c>
      <c r="J62" s="110">
        <f>SUM(J63:J65)</f>
        <v>118</v>
      </c>
      <c r="K62" s="73"/>
      <c r="L62" s="74">
        <f>IF(SUM(J63:J65)=0,0,SUMPRODUCT(L63:L65,J63:J65)/SUM(J63:J65))</f>
        <v>9.9915254237288131</v>
      </c>
      <c r="M62" s="72">
        <f>SUM(M63:M65)</f>
        <v>0</v>
      </c>
      <c r="N62" s="41">
        <v>0</v>
      </c>
    </row>
    <row r="63" spans="1:14" ht="32.25" customHeight="1">
      <c r="A63" s="36"/>
      <c r="B63" s="70" t="s">
        <v>37</v>
      </c>
      <c r="C63" s="152" t="s">
        <v>305</v>
      </c>
      <c r="D63" s="153"/>
      <c r="E63" s="153"/>
      <c r="F63" s="153"/>
      <c r="G63" s="153"/>
      <c r="H63" s="154"/>
      <c r="I63" s="71" t="s">
        <v>306</v>
      </c>
      <c r="J63" s="113">
        <v>98</v>
      </c>
      <c r="K63" s="30" t="s">
        <v>96</v>
      </c>
      <c r="L63" s="81">
        <v>11.163265306122449</v>
      </c>
      <c r="M63" s="79"/>
      <c r="N63" s="41">
        <v>0</v>
      </c>
    </row>
    <row r="64" spans="1:14" ht="31.5">
      <c r="A64" s="36"/>
      <c r="B64" s="70" t="s">
        <v>38</v>
      </c>
      <c r="C64" s="152" t="s">
        <v>307</v>
      </c>
      <c r="D64" s="153"/>
      <c r="E64" s="153"/>
      <c r="F64" s="153"/>
      <c r="G64" s="153"/>
      <c r="H64" s="154"/>
      <c r="I64" s="71" t="s">
        <v>308</v>
      </c>
      <c r="J64" s="113">
        <v>15</v>
      </c>
      <c r="K64" s="30" t="s">
        <v>80</v>
      </c>
      <c r="L64" s="81">
        <v>3.3333333333333335</v>
      </c>
      <c r="M64" s="79"/>
      <c r="N64" s="41">
        <v>0</v>
      </c>
    </row>
    <row r="65" spans="1:14" ht="15.75">
      <c r="A65" s="36"/>
      <c r="B65" s="70" t="s">
        <v>39</v>
      </c>
      <c r="C65" s="152" t="s">
        <v>309</v>
      </c>
      <c r="D65" s="153"/>
      <c r="E65" s="153"/>
      <c r="F65" s="153"/>
      <c r="G65" s="153"/>
      <c r="H65" s="154"/>
      <c r="I65" s="71" t="s">
        <v>310</v>
      </c>
      <c r="J65" s="113">
        <v>5</v>
      </c>
      <c r="K65" s="30" t="s">
        <v>70</v>
      </c>
      <c r="L65" s="81">
        <v>7</v>
      </c>
      <c r="M65" s="79"/>
      <c r="N65" s="41">
        <v>0</v>
      </c>
    </row>
    <row r="66" spans="1:14" ht="48" customHeight="1">
      <c r="A66" s="36"/>
      <c r="B66" s="70" t="s">
        <v>97</v>
      </c>
      <c r="C66" s="152" t="s">
        <v>311</v>
      </c>
      <c r="D66" s="153"/>
      <c r="E66" s="153"/>
      <c r="F66" s="153"/>
      <c r="G66" s="153"/>
      <c r="H66" s="154"/>
      <c r="I66" s="71" t="s">
        <v>312</v>
      </c>
      <c r="J66" s="113">
        <v>893</v>
      </c>
      <c r="K66" s="30" t="s">
        <v>98</v>
      </c>
      <c r="L66" s="81">
        <v>38.500559910414331</v>
      </c>
      <c r="M66" s="79"/>
      <c r="N66" s="41">
        <v>0</v>
      </c>
    </row>
    <row r="67" spans="1:14" ht="27" customHeight="1">
      <c r="A67" s="36"/>
      <c r="B67" s="144" t="s">
        <v>313</v>
      </c>
      <c r="C67" s="144"/>
      <c r="D67" s="144"/>
      <c r="E67" s="144"/>
      <c r="F67" s="144"/>
      <c r="G67" s="144"/>
      <c r="H67" s="144"/>
      <c r="I67" s="71" t="s">
        <v>314</v>
      </c>
      <c r="J67" s="110">
        <f>J27+J40+J45+J53+J58+J62+J66</f>
        <v>5002</v>
      </c>
      <c r="K67" s="73"/>
      <c r="L67" s="73"/>
      <c r="M67" s="72">
        <f>M27+M40+M45+M53+M58+M62+M66</f>
        <v>0</v>
      </c>
      <c r="N67" s="41">
        <v>0</v>
      </c>
    </row>
    <row r="68" spans="1:14" ht="51" customHeight="1">
      <c r="A68" s="36"/>
      <c r="B68" s="82"/>
      <c r="C68" s="82"/>
      <c r="D68" s="82"/>
      <c r="E68" s="82"/>
      <c r="F68" s="82"/>
      <c r="G68" s="82"/>
      <c r="H68" s="82"/>
      <c r="I68" s="83"/>
      <c r="J68" s="84"/>
      <c r="K68" s="85"/>
      <c r="L68" s="85"/>
      <c r="M68" s="86"/>
      <c r="N68" s="86"/>
    </row>
    <row r="69" spans="1:14" ht="15.75">
      <c r="A69" s="36"/>
      <c r="B69" s="172">
        <v>2</v>
      </c>
      <c r="C69" s="172"/>
      <c r="D69" s="172"/>
      <c r="E69" s="172"/>
      <c r="F69" s="172"/>
      <c r="G69" s="172"/>
      <c r="H69" s="172"/>
      <c r="I69" s="172"/>
      <c r="J69" s="172"/>
      <c r="K69" s="172"/>
      <c r="L69" s="172"/>
      <c r="M69" s="172"/>
      <c r="N69" s="172"/>
    </row>
    <row r="70" spans="1:14" ht="15.75">
      <c r="A70" s="36"/>
      <c r="B70" s="173" t="s">
        <v>315</v>
      </c>
      <c r="C70" s="173"/>
      <c r="D70" s="173"/>
      <c r="E70" s="173"/>
      <c r="F70" s="173"/>
      <c r="G70" s="173"/>
      <c r="H70" s="173"/>
      <c r="I70" s="173"/>
      <c r="J70" s="173"/>
      <c r="K70" s="173"/>
      <c r="L70" s="173"/>
      <c r="M70" s="173"/>
      <c r="N70" s="173"/>
    </row>
    <row r="71" spans="1:14" ht="15.75">
      <c r="A71" s="36"/>
      <c r="B71" s="174" t="s">
        <v>316</v>
      </c>
      <c r="C71" s="142"/>
      <c r="D71" s="142"/>
      <c r="E71" s="142"/>
      <c r="F71" s="142"/>
      <c r="G71" s="142"/>
      <c r="H71" s="142"/>
      <c r="I71" s="142"/>
      <c r="J71" s="142"/>
      <c r="K71" s="142"/>
      <c r="L71" s="142"/>
      <c r="M71" s="142"/>
      <c r="N71" s="142"/>
    </row>
    <row r="72" spans="1:14" ht="15.75">
      <c r="A72" s="36"/>
      <c r="B72" s="87"/>
      <c r="C72" s="88"/>
      <c r="D72" s="89"/>
      <c r="E72" s="89"/>
      <c r="F72" s="89"/>
      <c r="G72" s="89"/>
      <c r="H72" s="89"/>
      <c r="I72" s="90"/>
      <c r="K72" s="91"/>
      <c r="L72" s="92"/>
      <c r="M72" s="92"/>
      <c r="N72" s="92"/>
    </row>
    <row r="73" spans="1:14" ht="15.75">
      <c r="A73" s="36"/>
      <c r="B73" s="87"/>
      <c r="C73" s="88"/>
      <c r="D73" s="89"/>
      <c r="E73" s="89"/>
      <c r="F73" s="89"/>
      <c r="G73" s="89"/>
      <c r="H73" s="89"/>
      <c r="I73" s="90"/>
      <c r="K73" s="91"/>
      <c r="L73" s="92"/>
      <c r="M73" s="92"/>
      <c r="N73" s="92"/>
    </row>
    <row r="74" spans="1:14" ht="173.25">
      <c r="A74" s="36"/>
      <c r="B74" s="93" t="s">
        <v>317</v>
      </c>
      <c r="C74" s="144" t="s">
        <v>318</v>
      </c>
      <c r="D74" s="144"/>
      <c r="E74" s="144"/>
      <c r="F74" s="144"/>
      <c r="G74" s="144"/>
      <c r="H74" s="144"/>
      <c r="I74" s="94" t="s">
        <v>216</v>
      </c>
      <c r="J74" s="94" t="s">
        <v>319</v>
      </c>
      <c r="K74" s="94" t="s">
        <v>320</v>
      </c>
      <c r="L74" s="92"/>
      <c r="M74" s="92"/>
      <c r="N74" s="92"/>
    </row>
    <row r="75" spans="1:14" ht="15.75">
      <c r="A75" s="36"/>
      <c r="B75" s="94" t="s">
        <v>222</v>
      </c>
      <c r="C75" s="144" t="s">
        <v>223</v>
      </c>
      <c r="D75" s="144"/>
      <c r="E75" s="144"/>
      <c r="F75" s="144"/>
      <c r="G75" s="144"/>
      <c r="H75" s="95" t="s">
        <v>224</v>
      </c>
      <c r="I75" s="96" t="s">
        <v>321</v>
      </c>
      <c r="J75" s="94">
        <v>1</v>
      </c>
      <c r="K75" s="97">
        <v>2</v>
      </c>
      <c r="L75" s="92"/>
      <c r="M75" s="92"/>
      <c r="N75" s="92"/>
    </row>
    <row r="76" spans="1:14" ht="51.75" customHeight="1">
      <c r="A76" s="36"/>
      <c r="B76" s="98" t="s">
        <v>130</v>
      </c>
      <c r="C76" s="148" t="s">
        <v>131</v>
      </c>
      <c r="D76" s="148"/>
      <c r="E76" s="148"/>
      <c r="F76" s="148"/>
      <c r="G76" s="148"/>
      <c r="H76" s="94" t="s">
        <v>40</v>
      </c>
      <c r="I76" s="71" t="s">
        <v>322</v>
      </c>
      <c r="J76" s="30"/>
      <c r="K76" s="76"/>
      <c r="L76" s="92"/>
      <c r="M76" s="92"/>
      <c r="N76" s="92"/>
    </row>
    <row r="77" spans="1:14" ht="40.5" customHeight="1">
      <c r="A77" s="36"/>
      <c r="B77" s="98" t="s">
        <v>132</v>
      </c>
      <c r="C77" s="148" t="s">
        <v>133</v>
      </c>
      <c r="D77" s="148"/>
      <c r="E77" s="148"/>
      <c r="F77" s="148"/>
      <c r="G77" s="148"/>
      <c r="H77" s="94" t="s">
        <v>40</v>
      </c>
      <c r="I77" s="71" t="s">
        <v>323</v>
      </c>
      <c r="J77" s="30"/>
      <c r="K77" s="76"/>
      <c r="L77" s="92"/>
      <c r="M77" s="92"/>
      <c r="N77" s="92"/>
    </row>
    <row r="78" spans="1:14" ht="46.5" customHeight="1">
      <c r="A78" s="36"/>
      <c r="B78" s="98" t="s">
        <v>134</v>
      </c>
      <c r="C78" s="148" t="s">
        <v>135</v>
      </c>
      <c r="D78" s="148"/>
      <c r="E78" s="148"/>
      <c r="F78" s="148"/>
      <c r="G78" s="148"/>
      <c r="H78" s="94" t="s">
        <v>40</v>
      </c>
      <c r="I78" s="71" t="s">
        <v>324</v>
      </c>
      <c r="J78" s="30"/>
      <c r="K78" s="76"/>
      <c r="L78" s="92"/>
      <c r="M78" s="92"/>
      <c r="N78" s="92"/>
    </row>
    <row r="79" spans="1:14" ht="38.25" customHeight="1">
      <c r="A79" s="36"/>
      <c r="B79" s="98" t="s">
        <v>136</v>
      </c>
      <c r="C79" s="148" t="s">
        <v>137</v>
      </c>
      <c r="D79" s="148"/>
      <c r="E79" s="148"/>
      <c r="F79" s="148"/>
      <c r="G79" s="148"/>
      <c r="H79" s="94" t="s">
        <v>40</v>
      </c>
      <c r="I79" s="71" t="s">
        <v>325</v>
      </c>
      <c r="J79" s="30"/>
      <c r="K79" s="76"/>
      <c r="L79" s="92"/>
      <c r="M79" s="92"/>
      <c r="N79" s="92"/>
    </row>
    <row r="80" spans="1:14" ht="51" customHeight="1">
      <c r="A80" s="36"/>
      <c r="B80" s="98" t="s">
        <v>138</v>
      </c>
      <c r="C80" s="148" t="s">
        <v>139</v>
      </c>
      <c r="D80" s="148"/>
      <c r="E80" s="148"/>
      <c r="F80" s="148"/>
      <c r="G80" s="148"/>
      <c r="H80" s="94" t="s">
        <v>70</v>
      </c>
      <c r="I80" s="71" t="s">
        <v>326</v>
      </c>
      <c r="J80" s="30"/>
      <c r="K80" s="76"/>
      <c r="L80" s="92"/>
      <c r="M80" s="92"/>
      <c r="N80" s="92"/>
    </row>
    <row r="81" spans="1:14" ht="48" customHeight="1">
      <c r="A81" s="36"/>
      <c r="B81" s="98" t="s">
        <v>140</v>
      </c>
      <c r="C81" s="148" t="s">
        <v>141</v>
      </c>
      <c r="D81" s="148"/>
      <c r="E81" s="148"/>
      <c r="F81" s="148"/>
      <c r="G81" s="148"/>
      <c r="H81" s="94" t="s">
        <v>40</v>
      </c>
      <c r="I81" s="71" t="s">
        <v>327</v>
      </c>
      <c r="J81" s="30"/>
      <c r="K81" s="76"/>
      <c r="L81" s="92"/>
      <c r="M81" s="92"/>
      <c r="N81" s="92"/>
    </row>
    <row r="82" spans="1:14" ht="45.75" customHeight="1">
      <c r="A82" s="36"/>
      <c r="B82" s="98" t="s">
        <v>142</v>
      </c>
      <c r="C82" s="148" t="s">
        <v>143</v>
      </c>
      <c r="D82" s="148"/>
      <c r="E82" s="148"/>
      <c r="F82" s="148"/>
      <c r="G82" s="148"/>
      <c r="H82" s="94" t="s">
        <v>70</v>
      </c>
      <c r="I82" s="71" t="s">
        <v>328</v>
      </c>
      <c r="J82" s="30"/>
      <c r="K82" s="76"/>
      <c r="L82" s="92"/>
      <c r="M82" s="92"/>
      <c r="N82" s="92"/>
    </row>
    <row r="83" spans="1:14" ht="46.5" customHeight="1">
      <c r="A83" s="36"/>
      <c r="B83" s="98" t="s">
        <v>144</v>
      </c>
      <c r="C83" s="148" t="s">
        <v>408</v>
      </c>
      <c r="D83" s="148"/>
      <c r="E83" s="148"/>
      <c r="F83" s="148"/>
      <c r="G83" s="148"/>
      <c r="H83" s="94" t="s">
        <v>74</v>
      </c>
      <c r="I83" s="71" t="s">
        <v>329</v>
      </c>
      <c r="J83" s="30"/>
      <c r="K83" s="76"/>
      <c r="L83" s="92"/>
      <c r="M83" s="92"/>
      <c r="N83" s="92"/>
    </row>
    <row r="84" spans="1:14" ht="51" customHeight="1">
      <c r="A84" s="36"/>
      <c r="B84" s="93" t="s">
        <v>330</v>
      </c>
      <c r="C84" s="149" t="s">
        <v>331</v>
      </c>
      <c r="D84" s="175"/>
      <c r="E84" s="175"/>
      <c r="F84" s="175"/>
      <c r="G84" s="175"/>
      <c r="H84" s="69" t="s">
        <v>406</v>
      </c>
      <c r="I84" s="71" t="s">
        <v>332</v>
      </c>
      <c r="J84" s="30"/>
      <c r="K84" s="76"/>
      <c r="L84" s="92"/>
      <c r="M84" s="92"/>
      <c r="N84" s="92"/>
    </row>
    <row r="85" spans="1:14" ht="15.75">
      <c r="A85" s="36"/>
      <c r="B85" s="98" t="s">
        <v>337</v>
      </c>
      <c r="C85" s="149" t="s">
        <v>338</v>
      </c>
      <c r="D85" s="175"/>
      <c r="E85" s="175"/>
      <c r="F85" s="175"/>
      <c r="G85" s="175"/>
      <c r="H85" s="176"/>
      <c r="I85" s="71" t="s">
        <v>339</v>
      </c>
      <c r="J85" s="72">
        <f>SUM(J86:J87)</f>
        <v>0</v>
      </c>
      <c r="K85" s="72">
        <f>SUM(K86:K87)</f>
        <v>0</v>
      </c>
      <c r="L85" s="92"/>
      <c r="M85" s="92"/>
      <c r="N85" s="92"/>
    </row>
    <row r="86" spans="1:14" ht="31.5">
      <c r="A86" s="36"/>
      <c r="B86" s="93" t="s">
        <v>148</v>
      </c>
      <c r="C86" s="148" t="s">
        <v>333</v>
      </c>
      <c r="D86" s="148"/>
      <c r="E86" s="148"/>
      <c r="F86" s="148"/>
      <c r="G86" s="148"/>
      <c r="H86" s="94" t="s">
        <v>80</v>
      </c>
      <c r="I86" s="71" t="s">
        <v>340</v>
      </c>
      <c r="J86" s="30"/>
      <c r="K86" s="76"/>
      <c r="L86" s="92"/>
      <c r="M86" s="92"/>
      <c r="N86" s="92"/>
    </row>
    <row r="87" spans="1:14" ht="31.5">
      <c r="A87" s="36"/>
      <c r="B87" s="93" t="s">
        <v>149</v>
      </c>
      <c r="C87" s="148" t="s">
        <v>335</v>
      </c>
      <c r="D87" s="148"/>
      <c r="E87" s="148"/>
      <c r="F87" s="148"/>
      <c r="G87" s="148"/>
      <c r="H87" s="94" t="s">
        <v>40</v>
      </c>
      <c r="I87" s="71" t="s">
        <v>341</v>
      </c>
      <c r="J87" s="30"/>
      <c r="K87" s="76"/>
      <c r="L87" s="92"/>
      <c r="M87" s="92"/>
      <c r="N87" s="92"/>
    </row>
    <row r="88" spans="1:14" ht="36.75" customHeight="1">
      <c r="A88" s="36"/>
      <c r="B88" s="98" t="s">
        <v>150</v>
      </c>
      <c r="C88" s="148" t="s">
        <v>151</v>
      </c>
      <c r="D88" s="148"/>
      <c r="E88" s="148"/>
      <c r="F88" s="148"/>
      <c r="G88" s="148"/>
      <c r="H88" s="94" t="s">
        <v>40</v>
      </c>
      <c r="I88" s="71" t="s">
        <v>342</v>
      </c>
      <c r="J88" s="30"/>
      <c r="K88" s="76"/>
      <c r="L88" s="92"/>
      <c r="M88" s="92"/>
      <c r="N88" s="92"/>
    </row>
    <row r="89" spans="1:14" ht="35.25" customHeight="1">
      <c r="A89" s="36"/>
      <c r="B89" s="98" t="s">
        <v>152</v>
      </c>
      <c r="C89" s="148" t="s">
        <v>153</v>
      </c>
      <c r="D89" s="148"/>
      <c r="E89" s="148"/>
      <c r="F89" s="148"/>
      <c r="G89" s="148"/>
      <c r="H89" s="94" t="s">
        <v>40</v>
      </c>
      <c r="I89" s="71" t="s">
        <v>343</v>
      </c>
      <c r="J89" s="30"/>
      <c r="K89" s="76"/>
      <c r="L89" s="92"/>
      <c r="M89" s="92"/>
      <c r="N89" s="92"/>
    </row>
    <row r="90" spans="1:14" ht="54.75" customHeight="1">
      <c r="A90" s="36"/>
      <c r="B90" s="98" t="s">
        <v>154</v>
      </c>
      <c r="C90" s="148" t="s">
        <v>155</v>
      </c>
      <c r="D90" s="148"/>
      <c r="E90" s="148"/>
      <c r="F90" s="148"/>
      <c r="G90" s="148"/>
      <c r="H90" s="94" t="s">
        <v>40</v>
      </c>
      <c r="I90" s="71" t="s">
        <v>344</v>
      </c>
      <c r="J90" s="30">
        <v>3000</v>
      </c>
      <c r="K90" s="76">
        <v>1</v>
      </c>
      <c r="L90" s="92"/>
      <c r="M90" s="92"/>
      <c r="N90" s="92"/>
    </row>
    <row r="91" spans="1:14" ht="31.5">
      <c r="A91" s="36"/>
      <c r="B91" s="98" t="s">
        <v>156</v>
      </c>
      <c r="C91" s="148" t="s">
        <v>157</v>
      </c>
      <c r="D91" s="148"/>
      <c r="E91" s="148"/>
      <c r="F91" s="148"/>
      <c r="G91" s="148"/>
      <c r="H91" s="94" t="s">
        <v>40</v>
      </c>
      <c r="I91" s="71" t="s">
        <v>345</v>
      </c>
      <c r="J91" s="30"/>
      <c r="K91" s="76"/>
      <c r="L91" s="92"/>
      <c r="M91" s="92"/>
      <c r="N91" s="92"/>
    </row>
    <row r="92" spans="1:14" ht="45.75" customHeight="1">
      <c r="A92" s="36"/>
      <c r="B92" s="98" t="s">
        <v>158</v>
      </c>
      <c r="C92" s="148" t="s">
        <v>159</v>
      </c>
      <c r="D92" s="148"/>
      <c r="E92" s="148"/>
      <c r="F92" s="148"/>
      <c r="G92" s="148"/>
      <c r="H92" s="94" t="s">
        <v>85</v>
      </c>
      <c r="I92" s="71" t="s">
        <v>346</v>
      </c>
      <c r="J92" s="30"/>
      <c r="K92" s="76"/>
      <c r="L92" s="92"/>
      <c r="M92" s="92"/>
      <c r="N92" s="92"/>
    </row>
    <row r="93" spans="1:14" ht="48" customHeight="1">
      <c r="A93" s="36"/>
      <c r="B93" s="98" t="s">
        <v>347</v>
      </c>
      <c r="C93" s="149" t="s">
        <v>348</v>
      </c>
      <c r="D93" s="175"/>
      <c r="E93" s="175"/>
      <c r="F93" s="175"/>
      <c r="G93" s="175"/>
      <c r="H93" s="176"/>
      <c r="I93" s="71" t="s">
        <v>349</v>
      </c>
      <c r="J93" s="72">
        <f>SUM(J94:J95)</f>
        <v>51000</v>
      </c>
      <c r="K93" s="72">
        <f>SUM(K94:K95)</f>
        <v>17</v>
      </c>
      <c r="L93" s="92"/>
      <c r="M93" s="92"/>
      <c r="N93" s="92"/>
    </row>
    <row r="94" spans="1:14" ht="31.5">
      <c r="A94" s="36"/>
      <c r="B94" s="93" t="s">
        <v>160</v>
      </c>
      <c r="C94" s="148" t="s">
        <v>333</v>
      </c>
      <c r="D94" s="148"/>
      <c r="E94" s="148"/>
      <c r="F94" s="148"/>
      <c r="G94" s="148"/>
      <c r="H94" s="94" t="s">
        <v>87</v>
      </c>
      <c r="I94" s="71" t="s">
        <v>350</v>
      </c>
      <c r="J94" s="30">
        <v>3000</v>
      </c>
      <c r="K94" s="76">
        <v>1</v>
      </c>
      <c r="L94" s="92"/>
      <c r="M94" s="92"/>
      <c r="N94" s="92"/>
    </row>
    <row r="95" spans="1:14" ht="21.75" customHeight="1">
      <c r="A95" s="36"/>
      <c r="B95" s="93" t="s">
        <v>161</v>
      </c>
      <c r="C95" s="148" t="s">
        <v>335</v>
      </c>
      <c r="D95" s="148"/>
      <c r="E95" s="148"/>
      <c r="F95" s="148"/>
      <c r="G95" s="148"/>
      <c r="H95" s="94" t="s">
        <v>89</v>
      </c>
      <c r="I95" s="71" t="s">
        <v>351</v>
      </c>
      <c r="J95" s="30">
        <v>48000</v>
      </c>
      <c r="K95" s="76">
        <v>16</v>
      </c>
      <c r="L95" s="92"/>
      <c r="M95" s="92"/>
      <c r="N95" s="92"/>
    </row>
    <row r="96" spans="1:14" ht="15.75">
      <c r="A96" s="36"/>
      <c r="B96" s="98" t="s">
        <v>352</v>
      </c>
      <c r="C96" s="149" t="s">
        <v>353</v>
      </c>
      <c r="D96" s="175"/>
      <c r="E96" s="175"/>
      <c r="F96" s="175"/>
      <c r="G96" s="175"/>
      <c r="H96" s="176"/>
      <c r="I96" s="71" t="s">
        <v>354</v>
      </c>
      <c r="J96" s="72">
        <f>SUM(J97:J98)</f>
        <v>0</v>
      </c>
      <c r="K96" s="72">
        <f>SUM(K97:K98)</f>
        <v>0</v>
      </c>
      <c r="L96" s="92"/>
      <c r="M96" s="92"/>
      <c r="N96" s="92"/>
    </row>
    <row r="97" spans="1:14" ht="31.5">
      <c r="A97" s="36"/>
      <c r="B97" s="93" t="s">
        <v>162</v>
      </c>
      <c r="C97" s="148" t="s">
        <v>333</v>
      </c>
      <c r="D97" s="148"/>
      <c r="E97" s="148"/>
      <c r="F97" s="148"/>
      <c r="G97" s="148"/>
      <c r="H97" s="94" t="s">
        <v>80</v>
      </c>
      <c r="I97" s="71" t="s">
        <v>355</v>
      </c>
      <c r="J97" s="30"/>
      <c r="K97" s="76"/>
      <c r="L97" s="92"/>
      <c r="M97" s="92"/>
      <c r="N97" s="92"/>
    </row>
    <row r="98" spans="1:14" ht="31.5">
      <c r="A98" s="36"/>
      <c r="B98" s="93" t="s">
        <v>163</v>
      </c>
      <c r="C98" s="148" t="s">
        <v>335</v>
      </c>
      <c r="D98" s="148"/>
      <c r="E98" s="148"/>
      <c r="F98" s="148"/>
      <c r="G98" s="148"/>
      <c r="H98" s="94" t="s">
        <v>40</v>
      </c>
      <c r="I98" s="71" t="s">
        <v>356</v>
      </c>
      <c r="J98" s="30"/>
      <c r="K98" s="76"/>
      <c r="L98" s="92"/>
      <c r="M98" s="92"/>
      <c r="N98" s="92"/>
    </row>
    <row r="99" spans="1:14" ht="15.75">
      <c r="A99" s="36"/>
      <c r="B99" s="98" t="s">
        <v>357</v>
      </c>
      <c r="C99" s="149" t="s">
        <v>358</v>
      </c>
      <c r="D99" s="175"/>
      <c r="E99" s="175"/>
      <c r="F99" s="175"/>
      <c r="G99" s="175"/>
      <c r="H99" s="176"/>
      <c r="I99" s="71" t="s">
        <v>359</v>
      </c>
      <c r="J99" s="72">
        <f>SUM(J100:J101)</f>
        <v>0</v>
      </c>
      <c r="K99" s="72">
        <f>SUM(K100:K101)</f>
        <v>0</v>
      </c>
      <c r="L99" s="92"/>
      <c r="M99" s="92"/>
      <c r="N99" s="92"/>
    </row>
    <row r="100" spans="1:14" ht="31.5">
      <c r="A100" s="36"/>
      <c r="B100" s="93" t="s">
        <v>164</v>
      </c>
      <c r="C100" s="148" t="s">
        <v>333</v>
      </c>
      <c r="D100" s="148"/>
      <c r="E100" s="148"/>
      <c r="F100" s="148"/>
      <c r="G100" s="148"/>
      <c r="H100" s="94" t="s">
        <v>87</v>
      </c>
      <c r="I100" s="71" t="s">
        <v>360</v>
      </c>
      <c r="J100" s="30"/>
      <c r="K100" s="76"/>
      <c r="L100" s="92"/>
      <c r="M100" s="92"/>
      <c r="N100" s="92"/>
    </row>
    <row r="101" spans="1:14" ht="31.5">
      <c r="A101" s="36"/>
      <c r="B101" s="93" t="s">
        <v>165</v>
      </c>
      <c r="C101" s="148" t="s">
        <v>335</v>
      </c>
      <c r="D101" s="148"/>
      <c r="E101" s="148"/>
      <c r="F101" s="148"/>
      <c r="G101" s="148"/>
      <c r="H101" s="94" t="s">
        <v>89</v>
      </c>
      <c r="I101" s="71" t="s">
        <v>361</v>
      </c>
      <c r="J101" s="30"/>
      <c r="K101" s="76"/>
      <c r="L101" s="92"/>
      <c r="M101" s="92"/>
      <c r="N101" s="92"/>
    </row>
    <row r="102" spans="1:14" ht="27.75" customHeight="1">
      <c r="A102" s="36"/>
      <c r="B102" s="98" t="s">
        <v>166</v>
      </c>
      <c r="C102" s="148" t="s">
        <v>167</v>
      </c>
      <c r="D102" s="148"/>
      <c r="E102" s="148"/>
      <c r="F102" s="148"/>
      <c r="G102" s="148"/>
      <c r="H102" s="94" t="s">
        <v>80</v>
      </c>
      <c r="I102" s="71" t="s">
        <v>362</v>
      </c>
      <c r="J102" s="30"/>
      <c r="K102" s="76"/>
      <c r="L102" s="92"/>
      <c r="M102" s="92"/>
      <c r="N102" s="92"/>
    </row>
    <row r="103" spans="1:14" ht="52.5" customHeight="1">
      <c r="A103" s="36"/>
      <c r="B103" s="98" t="s">
        <v>168</v>
      </c>
      <c r="C103" s="148" t="s">
        <v>169</v>
      </c>
      <c r="D103" s="148"/>
      <c r="E103" s="148"/>
      <c r="F103" s="148"/>
      <c r="G103" s="148"/>
      <c r="H103" s="94" t="s">
        <v>94</v>
      </c>
      <c r="I103" s="71" t="s">
        <v>363</v>
      </c>
      <c r="J103" s="30"/>
      <c r="K103" s="76"/>
      <c r="L103" s="92"/>
      <c r="M103" s="92"/>
      <c r="N103" s="92"/>
    </row>
    <row r="104" spans="1:14" ht="51" customHeight="1">
      <c r="A104" s="36"/>
      <c r="B104" s="98" t="s">
        <v>170</v>
      </c>
      <c r="C104" s="148" t="s">
        <v>171</v>
      </c>
      <c r="D104" s="148"/>
      <c r="E104" s="148"/>
      <c r="F104" s="148"/>
      <c r="G104" s="148"/>
      <c r="H104" s="94" t="s">
        <v>40</v>
      </c>
      <c r="I104" s="71" t="s">
        <v>364</v>
      </c>
      <c r="J104" s="30"/>
      <c r="K104" s="76"/>
      <c r="L104" s="92"/>
      <c r="M104" s="92"/>
      <c r="N104" s="92"/>
    </row>
    <row r="105" spans="1:14" ht="46.5" customHeight="1">
      <c r="A105" s="36"/>
      <c r="B105" s="98" t="s">
        <v>172</v>
      </c>
      <c r="C105" s="148" t="s">
        <v>173</v>
      </c>
      <c r="D105" s="148"/>
      <c r="E105" s="148"/>
      <c r="F105" s="148"/>
      <c r="G105" s="148"/>
      <c r="H105" s="94" t="s">
        <v>40</v>
      </c>
      <c r="I105" s="71" t="s">
        <v>365</v>
      </c>
      <c r="J105" s="30"/>
      <c r="K105" s="76"/>
      <c r="L105" s="92"/>
      <c r="M105" s="92"/>
      <c r="N105" s="92"/>
    </row>
    <row r="106" spans="1:14" ht="36" customHeight="1">
      <c r="A106" s="36"/>
      <c r="B106" s="93" t="s">
        <v>366</v>
      </c>
      <c r="C106" s="148" t="s">
        <v>367</v>
      </c>
      <c r="D106" s="148"/>
      <c r="E106" s="148"/>
      <c r="F106" s="148"/>
      <c r="G106" s="148"/>
      <c r="H106" s="148"/>
      <c r="I106" s="71" t="s">
        <v>368</v>
      </c>
      <c r="J106" s="72">
        <f>SUM(J107:J109)</f>
        <v>6000</v>
      </c>
      <c r="K106" s="72">
        <f>SUM(K107:K109)</f>
        <v>2</v>
      </c>
      <c r="L106" s="92"/>
      <c r="M106" s="92"/>
      <c r="N106" s="92"/>
    </row>
    <row r="107" spans="1:14" ht="48" customHeight="1">
      <c r="A107" s="36"/>
      <c r="B107" s="93" t="s">
        <v>174</v>
      </c>
      <c r="C107" s="148" t="s">
        <v>369</v>
      </c>
      <c r="D107" s="148"/>
      <c r="E107" s="148"/>
      <c r="F107" s="148"/>
      <c r="G107" s="148"/>
      <c r="H107" s="94" t="s">
        <v>96</v>
      </c>
      <c r="I107" s="71" t="s">
        <v>370</v>
      </c>
      <c r="J107" s="30"/>
      <c r="K107" s="76"/>
      <c r="L107" s="92"/>
      <c r="M107" s="92"/>
      <c r="N107" s="92"/>
    </row>
    <row r="108" spans="1:14" ht="30.75" customHeight="1">
      <c r="A108" s="36"/>
      <c r="B108" s="93" t="s">
        <v>175</v>
      </c>
      <c r="C108" s="148" t="s">
        <v>371</v>
      </c>
      <c r="D108" s="148"/>
      <c r="E108" s="148"/>
      <c r="F108" s="148"/>
      <c r="G108" s="148"/>
      <c r="H108" s="94" t="s">
        <v>80</v>
      </c>
      <c r="I108" s="71" t="s">
        <v>372</v>
      </c>
      <c r="J108" s="30">
        <v>6000</v>
      </c>
      <c r="K108" s="76">
        <v>2</v>
      </c>
      <c r="L108" s="92"/>
      <c r="M108" s="92"/>
      <c r="N108" s="92"/>
    </row>
    <row r="109" spans="1:14" ht="45.75" customHeight="1">
      <c r="A109" s="36"/>
      <c r="B109" s="93" t="s">
        <v>176</v>
      </c>
      <c r="C109" s="148" t="s">
        <v>373</v>
      </c>
      <c r="D109" s="148"/>
      <c r="E109" s="148"/>
      <c r="F109" s="148"/>
      <c r="G109" s="148"/>
      <c r="H109" s="94" t="s">
        <v>70</v>
      </c>
      <c r="I109" s="71" t="s">
        <v>374</v>
      </c>
      <c r="J109" s="30"/>
      <c r="K109" s="76"/>
      <c r="L109" s="92"/>
      <c r="M109" s="92"/>
      <c r="N109" s="92"/>
    </row>
    <row r="110" spans="1:14" ht="62.25" customHeight="1">
      <c r="A110" s="36"/>
      <c r="B110" s="93" t="s">
        <v>177</v>
      </c>
      <c r="C110" s="148" t="s">
        <v>178</v>
      </c>
      <c r="D110" s="148"/>
      <c r="E110" s="148"/>
      <c r="F110" s="148"/>
      <c r="G110" s="148"/>
      <c r="H110" s="94" t="s">
        <v>98</v>
      </c>
      <c r="I110" s="71" t="s">
        <v>375</v>
      </c>
      <c r="J110" s="30"/>
      <c r="K110" s="76"/>
      <c r="L110" s="92"/>
      <c r="M110" s="92"/>
      <c r="N110" s="92"/>
    </row>
    <row r="111" spans="1:14" ht="51.75" customHeight="1">
      <c r="A111" s="36"/>
      <c r="B111" s="144" t="s">
        <v>313</v>
      </c>
      <c r="C111" s="144"/>
      <c r="D111" s="144"/>
      <c r="E111" s="144"/>
      <c r="F111" s="144"/>
      <c r="G111" s="144"/>
      <c r="H111" s="144"/>
      <c r="I111" s="71" t="s">
        <v>376</v>
      </c>
      <c r="J111" s="72">
        <f>SUM(J76:J84,J85,J88:J93,J96,J102:J106,J110,J99)</f>
        <v>60000</v>
      </c>
      <c r="K111" s="72">
        <f>SUM(K76:K84,K85,K88:K93,K96,K102:K106,K110,K99)</f>
        <v>20</v>
      </c>
      <c r="L111" s="92"/>
      <c r="M111" s="92"/>
      <c r="N111" s="92"/>
    </row>
    <row r="112" spans="1:14" ht="12" customHeight="1">
      <c r="A112" s="36"/>
      <c r="B112" s="99"/>
      <c r="C112" s="99"/>
      <c r="D112" s="99"/>
      <c r="E112" s="99"/>
      <c r="F112" s="99"/>
      <c r="G112" s="99"/>
      <c r="H112" s="99"/>
      <c r="I112" s="90"/>
      <c r="K112" s="91"/>
      <c r="L112" s="92"/>
      <c r="M112" s="92"/>
      <c r="N112" s="92"/>
    </row>
    <row r="113" spans="1:14" ht="18.75" customHeight="1">
      <c r="A113" s="36"/>
      <c r="B113" s="36"/>
      <c r="C113" s="100" t="s">
        <v>377</v>
      </c>
      <c r="D113" s="100"/>
      <c r="E113" s="100"/>
      <c r="F113" s="100"/>
      <c r="G113" s="100"/>
      <c r="H113" s="100"/>
      <c r="I113" s="39"/>
      <c r="L113" s="92"/>
      <c r="M113" s="92"/>
      <c r="N113" s="92"/>
    </row>
    <row r="114" spans="1:14" ht="15" customHeight="1">
      <c r="A114" s="36"/>
      <c r="B114" s="36"/>
      <c r="C114" s="177" t="s">
        <v>378</v>
      </c>
      <c r="D114" s="178"/>
      <c r="E114" s="178"/>
      <c r="F114" s="178"/>
      <c r="G114" s="178"/>
      <c r="H114" s="36"/>
      <c r="I114" s="36"/>
      <c r="J114" s="36"/>
      <c r="K114" s="36"/>
      <c r="L114" s="92"/>
      <c r="M114" s="92"/>
      <c r="N114" s="92"/>
    </row>
    <row r="115" spans="1:14" ht="15.75">
      <c r="A115" s="36"/>
      <c r="B115" s="36"/>
      <c r="C115" s="100" t="s">
        <v>379</v>
      </c>
      <c r="H115" s="36"/>
      <c r="I115" s="36"/>
      <c r="J115" s="36"/>
      <c r="K115" s="36"/>
    </row>
    <row r="116" spans="1:14" ht="15.75">
      <c r="A116" s="36"/>
      <c r="B116" s="36"/>
      <c r="C116" s="177" t="s">
        <v>380</v>
      </c>
      <c r="D116" s="178"/>
      <c r="E116" s="178"/>
      <c r="F116" s="178"/>
      <c r="G116" s="178"/>
      <c r="H116" s="36"/>
      <c r="I116" s="36"/>
      <c r="J116" s="36"/>
      <c r="K116" s="36"/>
    </row>
    <row r="117" spans="1:14" ht="15.75">
      <c r="A117" s="36"/>
      <c r="B117" s="36"/>
      <c r="C117" s="100" t="s">
        <v>381</v>
      </c>
      <c r="D117" s="100"/>
      <c r="E117" s="100"/>
      <c r="F117" s="100"/>
      <c r="G117" s="36"/>
      <c r="H117" s="101"/>
      <c r="I117" s="39"/>
      <c r="J117" s="39"/>
      <c r="K117" s="39"/>
    </row>
    <row r="118" spans="1:14" ht="33" customHeight="1">
      <c r="A118" s="36"/>
      <c r="B118" s="36"/>
      <c r="C118" s="119" t="s">
        <v>382</v>
      </c>
      <c r="D118" s="119"/>
      <c r="E118" s="119"/>
      <c r="F118" s="119"/>
      <c r="G118" s="119"/>
      <c r="H118" s="119"/>
      <c r="I118" s="119"/>
      <c r="J118" s="119"/>
      <c r="K118" s="119"/>
    </row>
    <row r="119" spans="1:14">
      <c r="A119" s="36"/>
      <c r="B119" s="36"/>
      <c r="C119" s="36"/>
      <c r="D119" s="36"/>
      <c r="E119" s="36"/>
      <c r="F119" s="36"/>
      <c r="G119" s="36"/>
      <c r="H119" s="36"/>
      <c r="I119" s="36"/>
      <c r="J119" s="36"/>
      <c r="K119" s="36"/>
      <c r="L119" s="39"/>
    </row>
    <row r="120" spans="1:14" ht="15.75" customHeight="1">
      <c r="A120" s="36"/>
      <c r="B120" s="36"/>
      <c r="C120" s="180" t="s">
        <v>383</v>
      </c>
      <c r="D120" s="180"/>
      <c r="E120" s="180"/>
      <c r="F120" s="180"/>
      <c r="G120" s="181" t="s">
        <v>409</v>
      </c>
      <c r="H120" s="181"/>
      <c r="I120" s="181"/>
      <c r="J120" s="181"/>
      <c r="L120" s="37"/>
      <c r="M120" s="37"/>
      <c r="N120" s="37"/>
    </row>
    <row r="121" spans="1:14" ht="15">
      <c r="A121" s="36"/>
      <c r="B121" s="36"/>
      <c r="C121" s="39"/>
      <c r="D121" s="39"/>
      <c r="E121" s="102"/>
      <c r="F121" s="102"/>
      <c r="G121" s="182" t="s">
        <v>384</v>
      </c>
      <c r="H121" s="182"/>
      <c r="I121" s="182"/>
      <c r="J121" s="182"/>
      <c r="L121" s="36"/>
      <c r="M121" s="36"/>
      <c r="N121" s="36"/>
    </row>
    <row r="122" spans="1:14" ht="15">
      <c r="A122" s="36"/>
      <c r="B122" s="36"/>
      <c r="C122" s="39"/>
      <c r="D122" s="39"/>
      <c r="E122" s="102"/>
      <c r="F122" s="102"/>
      <c r="G122" s="92"/>
      <c r="H122" s="92"/>
      <c r="I122" s="44"/>
      <c r="J122" s="103"/>
    </row>
    <row r="123" spans="1:14" ht="15.75">
      <c r="A123" s="36"/>
      <c r="B123" s="36"/>
      <c r="C123" s="180" t="s">
        <v>51</v>
      </c>
      <c r="D123" s="180"/>
      <c r="E123" s="180"/>
      <c r="F123" s="180"/>
      <c r="G123" s="181" t="s">
        <v>398</v>
      </c>
      <c r="H123" s="181"/>
      <c r="I123" s="181"/>
      <c r="J123" s="181"/>
    </row>
    <row r="124" spans="1:14" ht="15.75">
      <c r="A124" s="36"/>
      <c r="B124" s="36"/>
      <c r="C124" s="100"/>
      <c r="D124" s="104"/>
      <c r="E124" s="104"/>
      <c r="F124" s="105"/>
      <c r="G124" s="183" t="s">
        <v>384</v>
      </c>
      <c r="H124" s="183"/>
      <c r="I124" s="183"/>
      <c r="J124" s="183"/>
    </row>
    <row r="125" spans="1:14" ht="15">
      <c r="A125" s="36"/>
      <c r="B125" s="36"/>
      <c r="C125" s="36"/>
      <c r="D125" s="36"/>
      <c r="E125" s="92"/>
      <c r="F125" s="92"/>
      <c r="G125" s="92"/>
      <c r="H125" s="102"/>
      <c r="I125" s="183"/>
      <c r="J125" s="178"/>
      <c r="K125" s="102"/>
    </row>
    <row r="126" spans="1:14" ht="15.75">
      <c r="A126" s="36"/>
      <c r="B126" s="36"/>
      <c r="C126" s="100" t="s">
        <v>385</v>
      </c>
      <c r="D126" s="179">
        <v>432278092</v>
      </c>
      <c r="E126" s="179"/>
      <c r="F126" s="100" t="s">
        <v>386</v>
      </c>
      <c r="G126" s="109">
        <v>278092</v>
      </c>
      <c r="H126" s="100"/>
      <c r="I126" s="100" t="s">
        <v>387</v>
      </c>
      <c r="J126" s="105"/>
      <c r="K126" s="115" t="s">
        <v>393</v>
      </c>
    </row>
    <row r="127" spans="1:14" ht="14.25">
      <c r="A127" s="36"/>
      <c r="B127" s="36"/>
      <c r="C127" s="106"/>
      <c r="D127" s="106"/>
      <c r="E127" s="39"/>
      <c r="F127" s="106"/>
      <c r="G127" s="106"/>
      <c r="H127" s="39"/>
      <c r="I127" s="106"/>
      <c r="J127" s="107"/>
      <c r="L127" s="92"/>
    </row>
    <row r="128" spans="1:14" ht="15">
      <c r="A128" s="36"/>
      <c r="B128" s="36"/>
      <c r="C128" s="39"/>
      <c r="D128" s="39"/>
      <c r="E128" s="39"/>
      <c r="F128" s="39"/>
      <c r="G128" s="39"/>
      <c r="H128" s="39"/>
      <c r="I128" s="39"/>
      <c r="L128" s="115"/>
      <c r="M128" s="39"/>
    </row>
    <row r="129" spans="1:13">
      <c r="A129" s="36"/>
      <c r="L129" s="108"/>
      <c r="M129" s="40"/>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xr:uid="{123033A5-9DAF-433D-AA1A-11535252FF1E}">
      <formula1>8</formula1>
      <formula2>10</formula2>
    </dataValidation>
    <dataValidation allowBlank="1" showInputMessage="1" showErrorMessage="1" prompt="Комірка повинна бути заповнена" 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xr:uid="{73FA13D2-D4DC-4B7A-9BA1-13BF42B079E5}"/>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xr:uid="{E5057C9F-9875-4111-B774-7E55F3E400AE}">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xr:uid="{80F02314-8ED0-47A0-AF38-0D07A9AAE3AA}">
      <formula1>"2023,2024,2025,2026,2027,2028,2029,2030"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E3F3A-B679-4753-AA79-4F58F53349B7}">
  <dimension ref="A1:Q129"/>
  <sheetViews>
    <sheetView workbookViewId="0"/>
  </sheetViews>
  <sheetFormatPr defaultRowHeight="12.75"/>
  <cols>
    <col min="1" max="1" width="7" customWidth="1"/>
    <col min="5" max="5" width="30.7109375" customWidth="1"/>
    <col min="8" max="8" width="13" customWidth="1"/>
    <col min="10" max="10" width="15.42578125" customWidth="1"/>
    <col min="11" max="11" width="14" customWidth="1"/>
    <col min="12" max="12" width="12.85546875" customWidth="1"/>
    <col min="13" max="13" width="14.5703125" customWidth="1"/>
    <col min="14" max="14" width="29.140625" customWidth="1"/>
  </cols>
  <sheetData>
    <row r="1" spans="1:15" ht="15.75">
      <c r="A1" s="36"/>
      <c r="B1" s="36"/>
      <c r="C1" s="36"/>
      <c r="D1" s="36"/>
      <c r="E1" s="36"/>
      <c r="F1" s="36"/>
      <c r="G1" s="36"/>
      <c r="H1" s="36"/>
      <c r="I1" s="36"/>
      <c r="J1" s="36"/>
      <c r="K1" s="116" t="s">
        <v>195</v>
      </c>
      <c r="L1" s="116"/>
      <c r="M1" s="116"/>
      <c r="N1" s="116"/>
    </row>
    <row r="2" spans="1:15" ht="15.75">
      <c r="A2" s="36"/>
      <c r="B2" s="36"/>
      <c r="C2" s="36"/>
      <c r="D2" s="36"/>
      <c r="E2" s="36"/>
      <c r="F2" s="36"/>
      <c r="G2" s="36"/>
      <c r="H2" s="36"/>
      <c r="I2" s="36"/>
      <c r="J2" s="36"/>
      <c r="K2" s="117" t="s">
        <v>196</v>
      </c>
      <c r="L2" s="117"/>
      <c r="M2" s="117"/>
      <c r="N2" s="117"/>
    </row>
    <row r="3" spans="1:15" ht="33" customHeight="1">
      <c r="A3" s="36"/>
      <c r="B3" s="36"/>
      <c r="C3" s="36"/>
      <c r="D3" s="36"/>
      <c r="E3" s="36"/>
      <c r="F3" s="36"/>
      <c r="G3" s="36"/>
      <c r="H3" s="36"/>
      <c r="I3" s="36"/>
      <c r="J3" s="36"/>
      <c r="K3" s="118" t="s">
        <v>197</v>
      </c>
      <c r="L3" s="118"/>
      <c r="M3" s="118"/>
      <c r="N3" s="118"/>
    </row>
    <row r="4" spans="1:15" ht="15.75">
      <c r="A4" s="36"/>
      <c r="B4" s="36"/>
      <c r="C4" s="36"/>
      <c r="D4" s="36"/>
      <c r="E4" s="36"/>
      <c r="F4" s="36"/>
      <c r="G4" s="36"/>
      <c r="H4" s="36"/>
      <c r="I4" s="36"/>
      <c r="J4" s="36"/>
      <c r="K4" s="119" t="s">
        <v>198</v>
      </c>
      <c r="L4" s="119"/>
      <c r="M4" s="119"/>
      <c r="N4" s="119"/>
    </row>
    <row r="5" spans="1:15" ht="15.75">
      <c r="A5" s="36"/>
      <c r="B5" s="36"/>
      <c r="C5" s="36"/>
      <c r="D5" s="36"/>
      <c r="E5" s="36"/>
      <c r="F5" s="36"/>
      <c r="G5" s="36"/>
      <c r="H5" s="36"/>
      <c r="I5" s="36"/>
      <c r="J5" s="36"/>
      <c r="K5" s="37"/>
      <c r="L5" s="37"/>
      <c r="M5" s="37"/>
      <c r="N5" s="37"/>
    </row>
    <row r="6" spans="1:15" ht="20.25">
      <c r="B6" s="120" t="s">
        <v>199</v>
      </c>
      <c r="C6" s="120"/>
      <c r="D6" s="120"/>
      <c r="E6" s="120"/>
      <c r="F6" s="120"/>
      <c r="G6" s="120"/>
      <c r="H6" s="120"/>
      <c r="I6" s="120"/>
      <c r="J6" s="120"/>
      <c r="K6" s="120"/>
      <c r="L6" s="120"/>
      <c r="M6" s="120"/>
      <c r="N6" s="120"/>
    </row>
    <row r="7" spans="1:15" ht="20.25">
      <c r="B7" s="121" t="s">
        <v>200</v>
      </c>
      <c r="C7" s="121"/>
      <c r="D7" s="121"/>
      <c r="E7" s="121"/>
      <c r="F7" s="121"/>
      <c r="G7" s="121"/>
      <c r="H7" s="121"/>
      <c r="I7" s="121"/>
      <c r="J7" s="121"/>
      <c r="K7" s="121"/>
      <c r="L7" s="121"/>
      <c r="M7" s="121"/>
      <c r="N7" s="121"/>
    </row>
    <row r="8" spans="1:15" ht="20.25">
      <c r="C8" s="46"/>
      <c r="D8" s="47"/>
      <c r="F8" s="48" t="s">
        <v>0</v>
      </c>
      <c r="G8" s="42" t="s">
        <v>410</v>
      </c>
      <c r="H8" s="49" t="s">
        <v>201</v>
      </c>
      <c r="I8" s="43" t="s">
        <v>397</v>
      </c>
      <c r="J8" s="50" t="s">
        <v>1</v>
      </c>
      <c r="K8" s="38"/>
      <c r="L8" s="51"/>
      <c r="M8" s="51"/>
      <c r="N8" s="52"/>
      <c r="O8" s="53" t="str">
        <f>IF(G8="","Не вказано квартал","")</f>
        <v/>
      </c>
    </row>
    <row r="9" spans="1:15" ht="18.75">
      <c r="C9" s="54"/>
      <c r="D9" s="55"/>
      <c r="E9" s="56"/>
      <c r="F9" s="56"/>
      <c r="G9" s="57"/>
      <c r="H9" s="58"/>
      <c r="I9" s="59"/>
      <c r="J9" s="59"/>
      <c r="K9" s="59"/>
      <c r="L9" s="59"/>
      <c r="M9" s="59"/>
      <c r="N9" s="59"/>
      <c r="O9" s="53" t="str">
        <f>IF(I8="","Не вказано рік","")</f>
        <v/>
      </c>
    </row>
    <row r="10" spans="1:15" ht="15.75">
      <c r="B10" s="122" t="s">
        <v>202</v>
      </c>
      <c r="C10" s="122"/>
      <c r="D10" s="122"/>
      <c r="E10" s="122"/>
      <c r="F10" s="122"/>
      <c r="G10" s="122"/>
      <c r="H10" s="122"/>
      <c r="I10" s="122"/>
      <c r="J10" s="122"/>
      <c r="K10" s="123" t="s">
        <v>203</v>
      </c>
      <c r="L10" s="123"/>
      <c r="M10" s="123"/>
      <c r="N10" s="123"/>
    </row>
    <row r="11" spans="1:15" ht="15.75">
      <c r="B11" s="124" t="s">
        <v>204</v>
      </c>
      <c r="C11" s="124"/>
      <c r="D11" s="124"/>
      <c r="E11" s="124"/>
      <c r="F11" s="124"/>
      <c r="G11" s="124"/>
      <c r="H11" s="124"/>
      <c r="I11" s="124"/>
      <c r="J11" s="124"/>
      <c r="K11" s="125" t="s">
        <v>205</v>
      </c>
      <c r="L11" s="125"/>
      <c r="M11" s="125"/>
      <c r="N11" s="125"/>
    </row>
    <row r="12" spans="1:15">
      <c r="B12" s="126" t="s">
        <v>206</v>
      </c>
      <c r="C12" s="126"/>
      <c r="D12" s="126"/>
      <c r="E12" s="126"/>
      <c r="F12" s="126"/>
      <c r="G12" s="126"/>
      <c r="H12" s="126"/>
      <c r="I12" s="126"/>
      <c r="J12" s="126"/>
      <c r="K12" s="125"/>
      <c r="L12" s="125"/>
      <c r="M12" s="125"/>
      <c r="N12" s="125"/>
    </row>
    <row r="13" spans="1:15">
      <c r="B13" s="127"/>
      <c r="C13" s="127"/>
      <c r="D13" s="127"/>
      <c r="E13" s="127"/>
      <c r="F13" s="127"/>
      <c r="G13" s="127"/>
      <c r="H13" s="127"/>
      <c r="I13" s="127"/>
      <c r="J13" s="127"/>
      <c r="K13" s="125"/>
      <c r="L13" s="125"/>
      <c r="M13" s="125"/>
      <c r="N13" s="125"/>
    </row>
    <row r="14" spans="1:15" ht="16.5" thickBot="1">
      <c r="C14" s="46"/>
      <c r="D14" s="55"/>
      <c r="E14" s="60"/>
      <c r="F14" s="61"/>
      <c r="G14" s="60"/>
      <c r="H14" s="59"/>
      <c r="I14" s="59"/>
      <c r="J14" s="59"/>
      <c r="K14" s="59"/>
      <c r="L14" s="59"/>
    </row>
    <row r="15" spans="1:15" ht="15.75">
      <c r="A15" s="38"/>
      <c r="B15" s="128" t="s">
        <v>207</v>
      </c>
      <c r="C15" s="129"/>
      <c r="D15" s="129"/>
      <c r="E15" s="129"/>
      <c r="F15" s="62"/>
      <c r="G15" s="63"/>
      <c r="H15" s="63"/>
      <c r="I15" s="63"/>
      <c r="J15" s="63"/>
      <c r="K15" s="63"/>
      <c r="L15" s="64"/>
      <c r="M15" s="64"/>
      <c r="N15" s="65"/>
    </row>
    <row r="16" spans="1:15" ht="18.75">
      <c r="A16" s="38"/>
      <c r="B16" s="130" t="s">
        <v>208</v>
      </c>
      <c r="C16" s="131"/>
      <c r="D16" s="131"/>
      <c r="E16" s="131"/>
      <c r="F16" s="132" t="s">
        <v>392</v>
      </c>
      <c r="G16" s="132"/>
      <c r="H16" s="132"/>
      <c r="I16" s="132"/>
      <c r="J16" s="132"/>
      <c r="K16" s="132"/>
      <c r="L16" s="132"/>
      <c r="M16" s="132"/>
      <c r="N16" s="133"/>
      <c r="O16" s="53" t="str">
        <f>IF(F16="","Не вказано найменування ліцензіата","")</f>
        <v/>
      </c>
    </row>
    <row r="17" spans="1:17" ht="18.75">
      <c r="A17" s="38"/>
      <c r="B17" s="134" t="s">
        <v>209</v>
      </c>
      <c r="C17" s="135"/>
      <c r="D17" s="135"/>
      <c r="E17" s="135"/>
      <c r="F17" s="136" t="s">
        <v>393</v>
      </c>
      <c r="G17" s="136"/>
      <c r="H17" s="136"/>
      <c r="I17" s="136"/>
      <c r="J17" s="136"/>
      <c r="K17" s="136"/>
      <c r="L17" s="136"/>
      <c r="M17" s="136"/>
      <c r="N17" s="137"/>
      <c r="O17" s="53" t="str">
        <f>IF(F17="","Не вказано вебсайт","")</f>
        <v/>
      </c>
    </row>
    <row r="18" spans="1:17" ht="28.5" customHeight="1">
      <c r="A18" s="38"/>
      <c r="B18" s="134" t="s">
        <v>210</v>
      </c>
      <c r="C18" s="135"/>
      <c r="D18" s="135"/>
      <c r="E18" s="135"/>
      <c r="F18" s="136" t="s">
        <v>394</v>
      </c>
      <c r="G18" s="136"/>
      <c r="H18" s="136"/>
      <c r="I18" s="136"/>
      <c r="J18" s="136"/>
      <c r="K18" s="136"/>
      <c r="L18" s="136"/>
      <c r="M18" s="136"/>
      <c r="N18" s="137"/>
      <c r="O18" s="53" t="str">
        <f>IF(F18="","Не вказано код ЄДРПОУ","")</f>
        <v/>
      </c>
    </row>
    <row r="19" spans="1:17" ht="30" customHeight="1">
      <c r="A19" s="38"/>
      <c r="B19" s="134" t="s">
        <v>211</v>
      </c>
      <c r="C19" s="135"/>
      <c r="D19" s="135"/>
      <c r="E19" s="135"/>
      <c r="F19" s="138" t="s">
        <v>403</v>
      </c>
      <c r="G19" s="138"/>
      <c r="H19" s="138"/>
      <c r="I19" s="138"/>
      <c r="J19" s="138"/>
      <c r="K19" s="138"/>
      <c r="L19" s="138"/>
      <c r="M19" s="138"/>
      <c r="N19" s="139"/>
      <c r="O19" s="53" t="str">
        <f>IF(F19="","Не вказано ЕІС код","")</f>
        <v/>
      </c>
    </row>
    <row r="20" spans="1:17" ht="18.75">
      <c r="A20" s="38"/>
      <c r="B20" s="130" t="s">
        <v>212</v>
      </c>
      <c r="C20" s="131"/>
      <c r="D20" s="131"/>
      <c r="E20" s="131"/>
      <c r="F20" s="136" t="s">
        <v>401</v>
      </c>
      <c r="G20" s="136"/>
      <c r="H20" s="136"/>
      <c r="I20" s="136"/>
      <c r="J20" s="136"/>
      <c r="K20" s="136"/>
      <c r="L20" s="136"/>
      <c r="M20" s="136"/>
      <c r="N20" s="137"/>
      <c r="O20" s="53" t="str">
        <f>IF(F20="","Не вказано місцезнаходження ліцензіата","")</f>
        <v/>
      </c>
    </row>
    <row r="21" spans="1:17" ht="28.5" customHeight="1" thickBot="1">
      <c r="A21" s="38"/>
      <c r="B21" s="66"/>
      <c r="C21" s="67"/>
      <c r="D21" s="68"/>
      <c r="E21" s="68"/>
      <c r="F21" s="140" t="s">
        <v>213</v>
      </c>
      <c r="G21" s="140"/>
      <c r="H21" s="140"/>
      <c r="I21" s="140"/>
      <c r="J21" s="140"/>
      <c r="K21" s="140"/>
      <c r="L21" s="140"/>
      <c r="M21" s="140"/>
      <c r="N21" s="141"/>
      <c r="O21" s="53" t="str">
        <f>IF(G120="","Не вказано керівника ліцензіата","")</f>
        <v/>
      </c>
      <c r="Q21" s="36"/>
    </row>
    <row r="22" spans="1:17" ht="18.75">
      <c r="A22" s="38"/>
      <c r="B22" s="38"/>
      <c r="C22" s="38"/>
      <c r="D22" s="38"/>
      <c r="E22" s="38"/>
      <c r="F22" s="38"/>
      <c r="G22" s="38"/>
      <c r="H22" s="38"/>
      <c r="I22" s="38"/>
      <c r="J22" s="38"/>
      <c r="K22" s="38"/>
      <c r="L22" s="38"/>
      <c r="M22" s="38"/>
      <c r="N22" s="38"/>
      <c r="O22" s="53" t="str">
        <f>IF(G123="","Не вказано виконавця","")</f>
        <v/>
      </c>
    </row>
    <row r="23" spans="1:17" ht="18.75">
      <c r="A23" s="38"/>
      <c r="B23" s="142" t="s">
        <v>214</v>
      </c>
      <c r="C23" s="142"/>
      <c r="D23" s="142"/>
      <c r="E23" s="142"/>
      <c r="F23" s="142"/>
      <c r="G23" s="142"/>
      <c r="H23" s="142"/>
      <c r="I23" s="142"/>
      <c r="J23" s="142"/>
      <c r="K23" s="142"/>
      <c r="L23" s="142"/>
      <c r="M23" s="142"/>
      <c r="N23" s="142"/>
      <c r="O23" s="53" t="str">
        <f>IF(D126="","Не вказано телефон","")</f>
        <v/>
      </c>
    </row>
    <row r="24" spans="1:17" ht="18.75">
      <c r="A24" s="36"/>
      <c r="B24" s="143"/>
      <c r="C24" s="143"/>
      <c r="D24" s="143"/>
      <c r="E24" s="143"/>
      <c r="F24" s="143"/>
      <c r="G24" s="143"/>
      <c r="H24" s="143"/>
      <c r="I24" s="143"/>
      <c r="J24" s="143"/>
      <c r="K24" s="143"/>
      <c r="L24" s="143"/>
      <c r="M24" s="143"/>
      <c r="N24" s="143"/>
      <c r="O24" s="53" t="str">
        <f>IF(K126="","Не вказано електронну пошту","")</f>
        <v/>
      </c>
    </row>
    <row r="25" spans="1:17" ht="180">
      <c r="A25" s="36"/>
      <c r="B25" s="69" t="s">
        <v>23</v>
      </c>
      <c r="C25" s="144" t="s">
        <v>215</v>
      </c>
      <c r="D25" s="145"/>
      <c r="E25" s="145"/>
      <c r="F25" s="145"/>
      <c r="G25" s="145"/>
      <c r="H25" s="145"/>
      <c r="I25" s="69" t="s">
        <v>216</v>
      </c>
      <c r="J25" s="69" t="s">
        <v>217</v>
      </c>
      <c r="K25" s="69" t="s">
        <v>218</v>
      </c>
      <c r="L25" s="69" t="s">
        <v>219</v>
      </c>
      <c r="M25" s="69" t="s">
        <v>220</v>
      </c>
      <c r="N25" s="69" t="s">
        <v>221</v>
      </c>
      <c r="O25" s="45"/>
    </row>
    <row r="26" spans="1:17" ht="15">
      <c r="A26" s="36"/>
      <c r="B26" s="69" t="s">
        <v>222</v>
      </c>
      <c r="C26" s="146" t="s">
        <v>223</v>
      </c>
      <c r="D26" s="147"/>
      <c r="E26" s="147"/>
      <c r="F26" s="147"/>
      <c r="G26" s="147"/>
      <c r="H26" s="147"/>
      <c r="I26" s="69" t="s">
        <v>224</v>
      </c>
      <c r="J26" s="69">
        <v>1</v>
      </c>
      <c r="K26" s="69">
        <v>2</v>
      </c>
      <c r="L26" s="69">
        <v>3</v>
      </c>
      <c r="M26" s="69">
        <v>4</v>
      </c>
      <c r="N26" s="69">
        <v>5</v>
      </c>
    </row>
    <row r="27" spans="1:17" ht="15.75">
      <c r="A27" s="36"/>
      <c r="B27" s="70" t="s">
        <v>225</v>
      </c>
      <c r="C27" s="148" t="s">
        <v>226</v>
      </c>
      <c r="D27" s="148"/>
      <c r="E27" s="148"/>
      <c r="F27" s="148"/>
      <c r="G27" s="148"/>
      <c r="H27" s="149"/>
      <c r="I27" s="71" t="s">
        <v>227</v>
      </c>
      <c r="J27" s="110">
        <f>SUM(J28:J36,J37)</f>
        <v>985</v>
      </c>
      <c r="K27" s="73"/>
      <c r="L27" s="74">
        <f>IF(SUM(J28:J36,J37)=0,0,(SUMPRODUCT(L28:L36,J28:J36)+L37*J37)/SUM(J28:J36,J37))</f>
        <v>48.555329949238576</v>
      </c>
      <c r="M27" s="72">
        <f>SUM(M28:M36,M37)</f>
        <v>0</v>
      </c>
      <c r="N27" s="41">
        <v>0</v>
      </c>
    </row>
    <row r="28" spans="1:17" ht="36" customHeight="1">
      <c r="A28" s="36"/>
      <c r="B28" s="70" t="s">
        <v>30</v>
      </c>
      <c r="C28" s="150" t="s">
        <v>228</v>
      </c>
      <c r="D28" s="151"/>
      <c r="E28" s="151"/>
      <c r="F28" s="151"/>
      <c r="G28" s="151"/>
      <c r="H28" s="151"/>
      <c r="I28" s="71" t="s">
        <v>229</v>
      </c>
      <c r="J28" s="111"/>
      <c r="K28" s="30" t="s">
        <v>40</v>
      </c>
      <c r="L28" s="75"/>
      <c r="M28" s="30"/>
      <c r="N28" s="41">
        <v>0</v>
      </c>
    </row>
    <row r="29" spans="1:17" ht="35.25" customHeight="1">
      <c r="A29" s="36"/>
      <c r="B29" s="70" t="s">
        <v>31</v>
      </c>
      <c r="C29" s="150" t="s">
        <v>230</v>
      </c>
      <c r="D29" s="151"/>
      <c r="E29" s="151"/>
      <c r="F29" s="151"/>
      <c r="G29" s="151"/>
      <c r="H29" s="151"/>
      <c r="I29" s="71" t="s">
        <v>231</v>
      </c>
      <c r="J29" s="111"/>
      <c r="K29" s="30" t="s">
        <v>40</v>
      </c>
      <c r="L29" s="75"/>
      <c r="M29" s="30"/>
      <c r="N29" s="41">
        <v>0</v>
      </c>
    </row>
    <row r="30" spans="1:17" ht="33" customHeight="1">
      <c r="A30" s="36"/>
      <c r="B30" s="70" t="s">
        <v>67</v>
      </c>
      <c r="C30" s="150" t="s">
        <v>232</v>
      </c>
      <c r="D30" s="151"/>
      <c r="E30" s="151"/>
      <c r="F30" s="151"/>
      <c r="G30" s="151"/>
      <c r="H30" s="151"/>
      <c r="I30" s="71" t="s">
        <v>233</v>
      </c>
      <c r="J30" s="111"/>
      <c r="K30" s="30" t="s">
        <v>40</v>
      </c>
      <c r="L30" s="75"/>
      <c r="M30" s="30"/>
      <c r="N30" s="41">
        <v>0</v>
      </c>
    </row>
    <row r="31" spans="1:17" ht="36.75" customHeight="1">
      <c r="A31" s="36"/>
      <c r="B31" s="70" t="s">
        <v>68</v>
      </c>
      <c r="C31" s="150" t="s">
        <v>234</v>
      </c>
      <c r="D31" s="151"/>
      <c r="E31" s="151"/>
      <c r="F31" s="151"/>
      <c r="G31" s="151"/>
      <c r="H31" s="151"/>
      <c r="I31" s="71" t="s">
        <v>235</v>
      </c>
      <c r="J31" s="111">
        <v>458</v>
      </c>
      <c r="K31" s="30" t="s">
        <v>40</v>
      </c>
      <c r="L31" s="75">
        <v>3.0021834061135371</v>
      </c>
      <c r="M31" s="30"/>
      <c r="N31" s="41">
        <v>0</v>
      </c>
    </row>
    <row r="32" spans="1:17" ht="33" customHeight="1">
      <c r="A32" s="36"/>
      <c r="B32" s="70" t="s">
        <v>69</v>
      </c>
      <c r="C32" s="152" t="s">
        <v>236</v>
      </c>
      <c r="D32" s="153"/>
      <c r="E32" s="153"/>
      <c r="F32" s="153"/>
      <c r="G32" s="153"/>
      <c r="H32" s="154"/>
      <c r="I32" s="71" t="s">
        <v>237</v>
      </c>
      <c r="J32" s="111">
        <v>48</v>
      </c>
      <c r="K32" s="76" t="s">
        <v>70</v>
      </c>
      <c r="L32" s="75">
        <v>6.75</v>
      </c>
      <c r="M32" s="30"/>
      <c r="N32" s="41">
        <v>0</v>
      </c>
    </row>
    <row r="33" spans="1:14" ht="34.5" customHeight="1">
      <c r="A33" s="36"/>
      <c r="B33" s="70" t="s">
        <v>71</v>
      </c>
      <c r="C33" s="155" t="s">
        <v>238</v>
      </c>
      <c r="D33" s="156"/>
      <c r="E33" s="156"/>
      <c r="F33" s="156"/>
      <c r="G33" s="156"/>
      <c r="H33" s="156"/>
      <c r="I33" s="71" t="s">
        <v>239</v>
      </c>
      <c r="J33" s="111">
        <v>84</v>
      </c>
      <c r="K33" s="30" t="s">
        <v>40</v>
      </c>
      <c r="L33" s="75">
        <v>6.4404761904761907</v>
      </c>
      <c r="M33" s="30"/>
      <c r="N33" s="41">
        <v>0</v>
      </c>
    </row>
    <row r="34" spans="1:14" ht="36.75" customHeight="1">
      <c r="A34" s="36"/>
      <c r="B34" s="70" t="s">
        <v>72</v>
      </c>
      <c r="C34" s="155" t="s">
        <v>240</v>
      </c>
      <c r="D34" s="156"/>
      <c r="E34" s="156"/>
      <c r="F34" s="156"/>
      <c r="G34" s="156"/>
      <c r="H34" s="156"/>
      <c r="I34" s="71" t="s">
        <v>241</v>
      </c>
      <c r="J34" s="111">
        <v>10</v>
      </c>
      <c r="K34" s="30" t="s">
        <v>70</v>
      </c>
      <c r="L34" s="75">
        <v>6</v>
      </c>
      <c r="M34" s="30"/>
      <c r="N34" s="41">
        <v>0</v>
      </c>
    </row>
    <row r="35" spans="1:14" ht="48.75" customHeight="1">
      <c r="A35" s="36"/>
      <c r="B35" s="70" t="s">
        <v>73</v>
      </c>
      <c r="C35" s="152" t="s">
        <v>404</v>
      </c>
      <c r="D35" s="153"/>
      <c r="E35" s="153"/>
      <c r="F35" s="153"/>
      <c r="G35" s="153"/>
      <c r="H35" s="154"/>
      <c r="I35" s="71" t="s">
        <v>243</v>
      </c>
      <c r="J35" s="111">
        <v>274</v>
      </c>
      <c r="K35" s="77" t="s">
        <v>74</v>
      </c>
      <c r="L35" s="75">
        <v>165.04744525547446</v>
      </c>
      <c r="M35" s="30"/>
      <c r="N35" s="41">
        <v>0</v>
      </c>
    </row>
    <row r="36" spans="1:14" ht="189">
      <c r="A36" s="36"/>
      <c r="B36" s="70" t="s">
        <v>244</v>
      </c>
      <c r="C36" s="150" t="s">
        <v>405</v>
      </c>
      <c r="D36" s="151"/>
      <c r="E36" s="151"/>
      <c r="F36" s="151"/>
      <c r="G36" s="151"/>
      <c r="H36" s="151"/>
      <c r="I36" s="71" t="s">
        <v>246</v>
      </c>
      <c r="J36" s="111"/>
      <c r="K36" s="30" t="s">
        <v>406</v>
      </c>
      <c r="L36" s="75"/>
      <c r="M36" s="30"/>
      <c r="N36" s="41">
        <v>0</v>
      </c>
    </row>
    <row r="37" spans="1:14" ht="15.75">
      <c r="A37" s="36"/>
      <c r="B37" s="70" t="s">
        <v>251</v>
      </c>
      <c r="C37" s="157" t="s">
        <v>407</v>
      </c>
      <c r="D37" s="158"/>
      <c r="E37" s="158"/>
      <c r="F37" s="158"/>
      <c r="G37" s="158"/>
      <c r="H37" s="159"/>
      <c r="I37" s="71" t="s">
        <v>253</v>
      </c>
      <c r="J37" s="110">
        <f>SUM(J38:J39)</f>
        <v>111</v>
      </c>
      <c r="K37" s="73"/>
      <c r="L37" s="74">
        <f>IF(SUM(J38:J39)=0,0,SUMPRODUCT(L38:L39,J38:J39)/SUM(J38:J39))</f>
        <v>2.7387387387387387</v>
      </c>
      <c r="M37" s="72">
        <f>SUM(M38:M39)</f>
        <v>0</v>
      </c>
      <c r="N37" s="41">
        <v>0</v>
      </c>
    </row>
    <row r="38" spans="1:14" ht="15.75">
      <c r="A38" s="36"/>
      <c r="B38" s="70" t="s">
        <v>79</v>
      </c>
      <c r="C38" s="157" t="s">
        <v>247</v>
      </c>
      <c r="D38" s="158"/>
      <c r="E38" s="158"/>
      <c r="F38" s="158"/>
      <c r="G38" s="158"/>
      <c r="H38" s="159"/>
      <c r="I38" s="71" t="s">
        <v>254</v>
      </c>
      <c r="J38" s="111">
        <v>26</v>
      </c>
      <c r="K38" s="76" t="s">
        <v>80</v>
      </c>
      <c r="L38" s="75">
        <v>1.1923076923076923</v>
      </c>
      <c r="M38" s="30"/>
      <c r="N38" s="41">
        <v>0</v>
      </c>
    </row>
    <row r="39" spans="1:14" ht="15.75">
      <c r="A39" s="36"/>
      <c r="B39" s="70" t="s">
        <v>81</v>
      </c>
      <c r="C39" s="160" t="s">
        <v>249</v>
      </c>
      <c r="D39" s="161"/>
      <c r="E39" s="161"/>
      <c r="F39" s="161"/>
      <c r="G39" s="161"/>
      <c r="H39" s="161"/>
      <c r="I39" s="71" t="s">
        <v>255</v>
      </c>
      <c r="J39" s="111">
        <v>85</v>
      </c>
      <c r="K39" s="76" t="s">
        <v>40</v>
      </c>
      <c r="L39" s="75">
        <v>3.2117647058823531</v>
      </c>
      <c r="M39" s="30"/>
      <c r="N39" s="41">
        <v>0</v>
      </c>
    </row>
    <row r="40" spans="1:14" ht="15.75">
      <c r="A40" s="36"/>
      <c r="B40" s="70" t="s">
        <v>256</v>
      </c>
      <c r="C40" s="148" t="s">
        <v>257</v>
      </c>
      <c r="D40" s="148"/>
      <c r="E40" s="148"/>
      <c r="F40" s="148"/>
      <c r="G40" s="148"/>
      <c r="H40" s="149"/>
      <c r="I40" s="71" t="s">
        <v>258</v>
      </c>
      <c r="J40" s="110">
        <f>SUM(J41:J44)</f>
        <v>2944</v>
      </c>
      <c r="K40" s="73"/>
      <c r="L40" s="74">
        <f>IF(SUM(J41:J44)=0,0,SUMPRODUCT(L41:L44,J41:J44)/SUM(J41:J44))</f>
        <v>1.5713315217391304</v>
      </c>
      <c r="M40" s="72">
        <f>SUM(M41:M44)</f>
        <v>0</v>
      </c>
      <c r="N40" s="41">
        <v>0</v>
      </c>
    </row>
    <row r="41" spans="1:14" ht="36" customHeight="1">
      <c r="A41" s="36"/>
      <c r="B41" s="70" t="s">
        <v>32</v>
      </c>
      <c r="C41" s="148" t="s">
        <v>259</v>
      </c>
      <c r="D41" s="148"/>
      <c r="E41" s="148"/>
      <c r="F41" s="148"/>
      <c r="G41" s="148"/>
      <c r="H41" s="149"/>
      <c r="I41" s="71" t="s">
        <v>260</v>
      </c>
      <c r="J41" s="111"/>
      <c r="K41" s="30" t="s">
        <v>40</v>
      </c>
      <c r="L41" s="75"/>
      <c r="M41" s="30"/>
      <c r="N41" s="41">
        <v>0</v>
      </c>
    </row>
    <row r="42" spans="1:14" ht="36.75" customHeight="1">
      <c r="A42" s="36"/>
      <c r="B42" s="70" t="s">
        <v>33</v>
      </c>
      <c r="C42" s="148" t="s">
        <v>261</v>
      </c>
      <c r="D42" s="148"/>
      <c r="E42" s="148"/>
      <c r="F42" s="148"/>
      <c r="G42" s="148"/>
      <c r="H42" s="149"/>
      <c r="I42" s="71" t="s">
        <v>262</v>
      </c>
      <c r="J42" s="111">
        <v>397</v>
      </c>
      <c r="K42" s="30" t="s">
        <v>40</v>
      </c>
      <c r="L42" s="75">
        <v>3.5163727959697733</v>
      </c>
      <c r="M42" s="30"/>
      <c r="N42" s="41">
        <v>0</v>
      </c>
    </row>
    <row r="43" spans="1:14" ht="33.75" customHeight="1">
      <c r="A43" s="36"/>
      <c r="B43" s="70" t="s">
        <v>82</v>
      </c>
      <c r="C43" s="148" t="s">
        <v>263</v>
      </c>
      <c r="D43" s="148"/>
      <c r="E43" s="148"/>
      <c r="F43" s="148"/>
      <c r="G43" s="148"/>
      <c r="H43" s="149"/>
      <c r="I43" s="71" t="s">
        <v>264</v>
      </c>
      <c r="J43" s="111">
        <v>2529</v>
      </c>
      <c r="K43" s="30" t="s">
        <v>40</v>
      </c>
      <c r="L43" s="75">
        <v>1.2328983788058521</v>
      </c>
      <c r="M43" s="30"/>
      <c r="N43" s="41">
        <v>0</v>
      </c>
    </row>
    <row r="44" spans="1:14" ht="31.5">
      <c r="A44" s="36"/>
      <c r="B44" s="70" t="s">
        <v>83</v>
      </c>
      <c r="C44" s="148" t="s">
        <v>265</v>
      </c>
      <c r="D44" s="148"/>
      <c r="E44" s="148"/>
      <c r="F44" s="148"/>
      <c r="G44" s="148"/>
      <c r="H44" s="149"/>
      <c r="I44" s="71" t="s">
        <v>266</v>
      </c>
      <c r="J44" s="111">
        <v>18</v>
      </c>
      <c r="K44" s="30" t="s">
        <v>40</v>
      </c>
      <c r="L44" s="75">
        <v>6.2222222222222223</v>
      </c>
      <c r="M44" s="30"/>
      <c r="N44" s="41">
        <v>0</v>
      </c>
    </row>
    <row r="45" spans="1:14" ht="15.75">
      <c r="A45" s="36"/>
      <c r="B45" s="70" t="s">
        <v>267</v>
      </c>
      <c r="C45" s="157" t="s">
        <v>268</v>
      </c>
      <c r="D45" s="162"/>
      <c r="E45" s="162"/>
      <c r="F45" s="162"/>
      <c r="G45" s="162"/>
      <c r="H45" s="162"/>
      <c r="I45" s="71" t="s">
        <v>269</v>
      </c>
      <c r="J45" s="110">
        <f>SUM(J46,J47,J50)</f>
        <v>267</v>
      </c>
      <c r="K45" s="73"/>
      <c r="L45" s="74">
        <f>IF(SUM(J46:J47,J50)=0,0,(L46*J46+L47*J47+L50*J50)/SUM(J46:J47,J50))</f>
        <v>1.6779026217228465</v>
      </c>
      <c r="M45" s="72">
        <f>SUM(M46,M47,M50)</f>
        <v>0</v>
      </c>
      <c r="N45" s="41">
        <v>0</v>
      </c>
    </row>
    <row r="46" spans="1:14" ht="110.25">
      <c r="A46" s="36"/>
      <c r="B46" s="70" t="s">
        <v>84</v>
      </c>
      <c r="C46" s="163" t="s">
        <v>270</v>
      </c>
      <c r="D46" s="162"/>
      <c r="E46" s="162"/>
      <c r="F46" s="162"/>
      <c r="G46" s="162"/>
      <c r="H46" s="162"/>
      <c r="I46" s="71" t="s">
        <v>271</v>
      </c>
      <c r="J46" s="111"/>
      <c r="K46" s="30" t="s">
        <v>85</v>
      </c>
      <c r="L46" s="75"/>
      <c r="M46" s="30"/>
      <c r="N46" s="41">
        <v>0</v>
      </c>
    </row>
    <row r="47" spans="1:14" ht="36.75" customHeight="1">
      <c r="A47" s="36"/>
      <c r="B47" s="70" t="s">
        <v>272</v>
      </c>
      <c r="C47" s="157" t="s">
        <v>273</v>
      </c>
      <c r="D47" s="162"/>
      <c r="E47" s="162"/>
      <c r="F47" s="162"/>
      <c r="G47" s="162"/>
      <c r="H47" s="162"/>
      <c r="I47" s="71" t="s">
        <v>274</v>
      </c>
      <c r="J47" s="110">
        <f>SUM(J48:J49)</f>
        <v>266</v>
      </c>
      <c r="K47" s="73"/>
      <c r="L47" s="74">
        <f>IF(SUM(J48:J49)=0,0,SUMPRODUCT(L48:L49,J48:J49)/SUM(J48:J49))</f>
        <v>1.6804511278195489</v>
      </c>
      <c r="M47" s="72">
        <f>SUM(M48:M49)</f>
        <v>0</v>
      </c>
      <c r="N47" s="41">
        <v>0</v>
      </c>
    </row>
    <row r="48" spans="1:14" ht="31.5">
      <c r="A48" s="36"/>
      <c r="B48" s="70" t="s">
        <v>86</v>
      </c>
      <c r="C48" s="157" t="s">
        <v>275</v>
      </c>
      <c r="D48" s="158"/>
      <c r="E48" s="158"/>
      <c r="F48" s="158"/>
      <c r="G48" s="158"/>
      <c r="H48" s="159"/>
      <c r="I48" s="71" t="s">
        <v>276</v>
      </c>
      <c r="J48" s="111">
        <v>97</v>
      </c>
      <c r="K48" s="30" t="s">
        <v>87</v>
      </c>
      <c r="L48" s="75">
        <v>1.0103092783505154</v>
      </c>
      <c r="M48" s="30"/>
      <c r="N48" s="41">
        <v>0</v>
      </c>
    </row>
    <row r="49" spans="1:14" ht="15.75">
      <c r="A49" s="36"/>
      <c r="B49" s="70" t="s">
        <v>88</v>
      </c>
      <c r="C49" s="160" t="s">
        <v>249</v>
      </c>
      <c r="D49" s="161"/>
      <c r="E49" s="161"/>
      <c r="F49" s="161"/>
      <c r="G49" s="161"/>
      <c r="H49" s="161"/>
      <c r="I49" s="71" t="s">
        <v>277</v>
      </c>
      <c r="J49" s="111">
        <v>169</v>
      </c>
      <c r="K49" s="30" t="s">
        <v>89</v>
      </c>
      <c r="L49" s="75">
        <v>2.0650887573964498</v>
      </c>
      <c r="M49" s="30"/>
      <c r="N49" s="41">
        <v>0</v>
      </c>
    </row>
    <row r="50" spans="1:14" ht="38.25" customHeight="1">
      <c r="A50" s="36"/>
      <c r="B50" s="70" t="s">
        <v>278</v>
      </c>
      <c r="C50" s="164" t="s">
        <v>279</v>
      </c>
      <c r="D50" s="165"/>
      <c r="E50" s="165"/>
      <c r="F50" s="165"/>
      <c r="G50" s="165"/>
      <c r="H50" s="165"/>
      <c r="I50" s="71" t="s">
        <v>280</v>
      </c>
      <c r="J50" s="110">
        <f>SUM(J51:J52)</f>
        <v>1</v>
      </c>
      <c r="K50" s="73"/>
      <c r="L50" s="74">
        <f>IF(SUM(J51:J52)=0,0,SUMPRODUCT(L51:L52,J51:J52)/SUM(J51:J52))</f>
        <v>1</v>
      </c>
      <c r="M50" s="72">
        <f>SUM(M51:M52)</f>
        <v>0</v>
      </c>
      <c r="N50" s="41">
        <v>0</v>
      </c>
    </row>
    <row r="51" spans="1:14" ht="15.75">
      <c r="A51" s="36"/>
      <c r="B51" s="70" t="s">
        <v>90</v>
      </c>
      <c r="C51" s="157" t="s">
        <v>247</v>
      </c>
      <c r="D51" s="158"/>
      <c r="E51" s="158"/>
      <c r="F51" s="158"/>
      <c r="G51" s="158"/>
      <c r="H51" s="159"/>
      <c r="I51" s="71" t="s">
        <v>281</v>
      </c>
      <c r="J51" s="112"/>
      <c r="K51" s="76" t="s">
        <v>80</v>
      </c>
      <c r="L51" s="75"/>
      <c r="M51" s="78"/>
      <c r="N51" s="41">
        <v>0</v>
      </c>
    </row>
    <row r="52" spans="1:14" ht="15.75">
      <c r="A52" s="36"/>
      <c r="B52" s="70" t="s">
        <v>91</v>
      </c>
      <c r="C52" s="160" t="s">
        <v>249</v>
      </c>
      <c r="D52" s="161"/>
      <c r="E52" s="161"/>
      <c r="F52" s="161"/>
      <c r="G52" s="161"/>
      <c r="H52" s="161"/>
      <c r="I52" s="71" t="s">
        <v>282</v>
      </c>
      <c r="J52" s="113">
        <v>1</v>
      </c>
      <c r="K52" s="76" t="s">
        <v>40</v>
      </c>
      <c r="L52" s="75">
        <v>1</v>
      </c>
      <c r="M52" s="79"/>
      <c r="N52" s="41">
        <v>0</v>
      </c>
    </row>
    <row r="53" spans="1:14" ht="15.75">
      <c r="A53" s="36"/>
      <c r="B53" s="70" t="s">
        <v>283</v>
      </c>
      <c r="C53" s="163" t="s">
        <v>284</v>
      </c>
      <c r="D53" s="162"/>
      <c r="E53" s="162"/>
      <c r="F53" s="162"/>
      <c r="G53" s="162"/>
      <c r="H53" s="166"/>
      <c r="I53" s="71" t="s">
        <v>285</v>
      </c>
      <c r="J53" s="110">
        <f>SUM(J54,J57)</f>
        <v>0</v>
      </c>
      <c r="K53" s="73"/>
      <c r="L53" s="74">
        <f>IF(SUM(J54,J57)=0,0,(L54*J54+L57*J57)/SUM(J54,J57))</f>
        <v>0</v>
      </c>
      <c r="M53" s="72">
        <f>SUM(M54,M57)</f>
        <v>0</v>
      </c>
      <c r="N53" s="41">
        <v>0</v>
      </c>
    </row>
    <row r="54" spans="1:14" ht="15.75">
      <c r="A54" s="36"/>
      <c r="B54" s="70" t="s">
        <v>286</v>
      </c>
      <c r="C54" s="167" t="s">
        <v>287</v>
      </c>
      <c r="D54" s="168"/>
      <c r="E54" s="168"/>
      <c r="F54" s="168"/>
      <c r="G54" s="168"/>
      <c r="H54" s="169"/>
      <c r="I54" s="71" t="s">
        <v>288</v>
      </c>
      <c r="J54" s="110">
        <f>SUM(J55:J56)</f>
        <v>0</v>
      </c>
      <c r="K54" s="73"/>
      <c r="L54" s="74">
        <f>IF(SUM(J55:J56)=0,0,SUMPRODUCT(L55:L56,J55:J56)/SUM(J55:J56))</f>
        <v>0</v>
      </c>
      <c r="M54" s="72">
        <f>SUM(M55:M56)</f>
        <v>0</v>
      </c>
      <c r="N54" s="41">
        <v>0</v>
      </c>
    </row>
    <row r="55" spans="1:14" ht="31.5">
      <c r="A55" s="36"/>
      <c r="B55" s="70" t="s">
        <v>92</v>
      </c>
      <c r="C55" s="157" t="s">
        <v>247</v>
      </c>
      <c r="D55" s="158"/>
      <c r="E55" s="158"/>
      <c r="F55" s="158"/>
      <c r="G55" s="158"/>
      <c r="H55" s="159"/>
      <c r="I55" s="71" t="s">
        <v>289</v>
      </c>
      <c r="J55" s="113"/>
      <c r="K55" s="30" t="s">
        <v>87</v>
      </c>
      <c r="L55" s="75"/>
      <c r="M55" s="80"/>
      <c r="N55" s="41">
        <v>0</v>
      </c>
    </row>
    <row r="56" spans="1:14" ht="15.75">
      <c r="A56" s="36"/>
      <c r="B56" s="70" t="s">
        <v>93</v>
      </c>
      <c r="C56" s="160" t="s">
        <v>249</v>
      </c>
      <c r="D56" s="161"/>
      <c r="E56" s="161"/>
      <c r="F56" s="161"/>
      <c r="G56" s="161"/>
      <c r="H56" s="161"/>
      <c r="I56" s="71" t="s">
        <v>290</v>
      </c>
      <c r="J56" s="113"/>
      <c r="K56" s="30" t="s">
        <v>89</v>
      </c>
      <c r="L56" s="75"/>
      <c r="M56" s="79"/>
      <c r="N56" s="41">
        <v>0</v>
      </c>
    </row>
    <row r="57" spans="1:14" ht="15.75">
      <c r="A57" s="36"/>
      <c r="B57" s="70" t="s">
        <v>34</v>
      </c>
      <c r="C57" s="170" t="s">
        <v>291</v>
      </c>
      <c r="D57" s="171"/>
      <c r="E57" s="171"/>
      <c r="F57" s="171"/>
      <c r="G57" s="171"/>
      <c r="H57" s="171"/>
      <c r="I57" s="71" t="s">
        <v>292</v>
      </c>
      <c r="J57" s="114"/>
      <c r="K57" s="76" t="s">
        <v>80</v>
      </c>
      <c r="L57" s="75"/>
      <c r="M57" s="80"/>
      <c r="N57" s="41">
        <v>0</v>
      </c>
    </row>
    <row r="58" spans="1:14" ht="15.75">
      <c r="A58" s="36"/>
      <c r="B58" s="70" t="s">
        <v>293</v>
      </c>
      <c r="C58" s="157" t="s">
        <v>294</v>
      </c>
      <c r="D58" s="162"/>
      <c r="E58" s="162"/>
      <c r="F58" s="162"/>
      <c r="G58" s="162"/>
      <c r="H58" s="162"/>
      <c r="I58" s="71" t="s">
        <v>295</v>
      </c>
      <c r="J58" s="110">
        <f>SUM(J59:J61)</f>
        <v>252</v>
      </c>
      <c r="K58" s="73"/>
      <c r="L58" s="74">
        <f>IF(SUM(J59:J61)=0,0,SUMPRODUCT(L59:L61,J59:J61)/SUM(J59:J61))</f>
        <v>3.496031746031746</v>
      </c>
      <c r="M58" s="72">
        <f>SUM(M59:M61)</f>
        <v>0</v>
      </c>
      <c r="N58" s="41">
        <v>0</v>
      </c>
    </row>
    <row r="59" spans="1:14" ht="36" customHeight="1">
      <c r="A59" s="36"/>
      <c r="B59" s="70" t="s">
        <v>35</v>
      </c>
      <c r="C59" s="152" t="s">
        <v>296</v>
      </c>
      <c r="D59" s="153"/>
      <c r="E59" s="153"/>
      <c r="F59" s="153"/>
      <c r="G59" s="153"/>
      <c r="H59" s="154"/>
      <c r="I59" s="71" t="s">
        <v>297</v>
      </c>
      <c r="J59" s="113">
        <v>2</v>
      </c>
      <c r="K59" s="76" t="s">
        <v>94</v>
      </c>
      <c r="L59" s="81">
        <v>13</v>
      </c>
      <c r="M59" s="80"/>
      <c r="N59" s="41">
        <v>0</v>
      </c>
    </row>
    <row r="60" spans="1:14" ht="42" customHeight="1">
      <c r="A60" s="36"/>
      <c r="B60" s="70" t="s">
        <v>36</v>
      </c>
      <c r="C60" s="152" t="s">
        <v>298</v>
      </c>
      <c r="D60" s="153"/>
      <c r="E60" s="153"/>
      <c r="F60" s="153"/>
      <c r="G60" s="153"/>
      <c r="H60" s="154"/>
      <c r="I60" s="71" t="s">
        <v>299</v>
      </c>
      <c r="J60" s="113">
        <v>225</v>
      </c>
      <c r="K60" s="76" t="s">
        <v>40</v>
      </c>
      <c r="L60" s="81">
        <v>3.3688888888888888</v>
      </c>
      <c r="M60" s="80"/>
      <c r="N60" s="41">
        <v>0</v>
      </c>
    </row>
    <row r="61" spans="1:14" ht="32.25" customHeight="1">
      <c r="A61" s="36"/>
      <c r="B61" s="70" t="s">
        <v>95</v>
      </c>
      <c r="C61" s="152" t="s">
        <v>300</v>
      </c>
      <c r="D61" s="153"/>
      <c r="E61" s="153"/>
      <c r="F61" s="153"/>
      <c r="G61" s="153"/>
      <c r="H61" s="154"/>
      <c r="I61" s="71" t="s">
        <v>301</v>
      </c>
      <c r="J61" s="113">
        <v>25</v>
      </c>
      <c r="K61" s="76" t="s">
        <v>40</v>
      </c>
      <c r="L61" s="81">
        <v>3.88</v>
      </c>
      <c r="M61" s="80"/>
      <c r="N61" s="41">
        <v>0</v>
      </c>
    </row>
    <row r="62" spans="1:14" ht="32.25" customHeight="1">
      <c r="A62" s="36"/>
      <c r="B62" s="70" t="s">
        <v>302</v>
      </c>
      <c r="C62" s="152" t="s">
        <v>303</v>
      </c>
      <c r="D62" s="153"/>
      <c r="E62" s="153"/>
      <c r="F62" s="153"/>
      <c r="G62" s="153"/>
      <c r="H62" s="154"/>
      <c r="I62" s="71" t="s">
        <v>304</v>
      </c>
      <c r="J62" s="110">
        <f>SUM(J63:J65)</f>
        <v>101</v>
      </c>
      <c r="K62" s="73"/>
      <c r="L62" s="74">
        <f>IF(SUM(J63:J65)=0,0,SUMPRODUCT(L63:L65,J63:J65)/SUM(J63:J65))</f>
        <v>10.841584158415841</v>
      </c>
      <c r="M62" s="72">
        <f>SUM(M63:M65)</f>
        <v>0</v>
      </c>
      <c r="N62" s="41">
        <v>0</v>
      </c>
    </row>
    <row r="63" spans="1:14" ht="32.25" customHeight="1">
      <c r="A63" s="36"/>
      <c r="B63" s="70" t="s">
        <v>37</v>
      </c>
      <c r="C63" s="152" t="s">
        <v>305</v>
      </c>
      <c r="D63" s="153"/>
      <c r="E63" s="153"/>
      <c r="F63" s="153"/>
      <c r="G63" s="153"/>
      <c r="H63" s="154"/>
      <c r="I63" s="71" t="s">
        <v>306</v>
      </c>
      <c r="J63" s="113">
        <v>82</v>
      </c>
      <c r="K63" s="30" t="s">
        <v>96</v>
      </c>
      <c r="L63" s="81">
        <v>12.573170731707316</v>
      </c>
      <c r="M63" s="79"/>
      <c r="N63" s="41">
        <v>0</v>
      </c>
    </row>
    <row r="64" spans="1:14" ht="31.5">
      <c r="A64" s="36"/>
      <c r="B64" s="70" t="s">
        <v>38</v>
      </c>
      <c r="C64" s="152" t="s">
        <v>307</v>
      </c>
      <c r="D64" s="153"/>
      <c r="E64" s="153"/>
      <c r="F64" s="153"/>
      <c r="G64" s="153"/>
      <c r="H64" s="154"/>
      <c r="I64" s="71" t="s">
        <v>308</v>
      </c>
      <c r="J64" s="113">
        <v>15</v>
      </c>
      <c r="K64" s="30" t="s">
        <v>80</v>
      </c>
      <c r="L64" s="81">
        <v>3</v>
      </c>
      <c r="M64" s="79"/>
      <c r="N64" s="41">
        <v>0</v>
      </c>
    </row>
    <row r="65" spans="1:14" ht="15.75">
      <c r="A65" s="36"/>
      <c r="B65" s="70" t="s">
        <v>39</v>
      </c>
      <c r="C65" s="152" t="s">
        <v>309</v>
      </c>
      <c r="D65" s="153"/>
      <c r="E65" s="153"/>
      <c r="F65" s="153"/>
      <c r="G65" s="153"/>
      <c r="H65" s="154"/>
      <c r="I65" s="71" t="s">
        <v>310</v>
      </c>
      <c r="J65" s="113">
        <v>4</v>
      </c>
      <c r="K65" s="30" t="s">
        <v>70</v>
      </c>
      <c r="L65" s="81">
        <v>4.75</v>
      </c>
      <c r="M65" s="79"/>
      <c r="N65" s="41">
        <v>0</v>
      </c>
    </row>
    <row r="66" spans="1:14" ht="48" customHeight="1">
      <c r="A66" s="36"/>
      <c r="B66" s="70" t="s">
        <v>97</v>
      </c>
      <c r="C66" s="152" t="s">
        <v>311</v>
      </c>
      <c r="D66" s="153"/>
      <c r="E66" s="153"/>
      <c r="F66" s="153"/>
      <c r="G66" s="153"/>
      <c r="H66" s="154"/>
      <c r="I66" s="71" t="s">
        <v>312</v>
      </c>
      <c r="J66" s="113">
        <v>706</v>
      </c>
      <c r="K66" s="30" t="s">
        <v>98</v>
      </c>
      <c r="L66" s="81">
        <v>36.781869688385271</v>
      </c>
      <c r="M66" s="79"/>
      <c r="N66" s="41">
        <v>0</v>
      </c>
    </row>
    <row r="67" spans="1:14" ht="27" customHeight="1">
      <c r="A67" s="36"/>
      <c r="B67" s="144" t="s">
        <v>313</v>
      </c>
      <c r="C67" s="144"/>
      <c r="D67" s="144"/>
      <c r="E67" s="144"/>
      <c r="F67" s="144"/>
      <c r="G67" s="144"/>
      <c r="H67" s="144"/>
      <c r="I67" s="71" t="s">
        <v>314</v>
      </c>
      <c r="J67" s="110">
        <f>J27+J40+J45+J53+J58+J62+J66</f>
        <v>5255</v>
      </c>
      <c r="K67" s="73"/>
      <c r="L67" s="73"/>
      <c r="M67" s="72">
        <f>M27+M40+M45+M53+M58+M62+M66</f>
        <v>0</v>
      </c>
      <c r="N67" s="41">
        <v>0</v>
      </c>
    </row>
    <row r="68" spans="1:14" ht="51" customHeight="1">
      <c r="A68" s="36"/>
      <c r="B68" s="82"/>
      <c r="C68" s="82"/>
      <c r="D68" s="82"/>
      <c r="E68" s="82"/>
      <c r="F68" s="82"/>
      <c r="G68" s="82"/>
      <c r="H68" s="82"/>
      <c r="I68" s="83"/>
      <c r="J68" s="84"/>
      <c r="K68" s="85"/>
      <c r="L68" s="85"/>
      <c r="M68" s="86"/>
      <c r="N68" s="86"/>
    </row>
    <row r="69" spans="1:14" ht="15.75">
      <c r="A69" s="36"/>
      <c r="B69" s="172">
        <v>2</v>
      </c>
      <c r="C69" s="172"/>
      <c r="D69" s="172"/>
      <c r="E69" s="172"/>
      <c r="F69" s="172"/>
      <c r="G69" s="172"/>
      <c r="H69" s="172"/>
      <c r="I69" s="172"/>
      <c r="J69" s="172"/>
      <c r="K69" s="172"/>
      <c r="L69" s="172"/>
      <c r="M69" s="172"/>
      <c r="N69" s="172"/>
    </row>
    <row r="70" spans="1:14" ht="15.75">
      <c r="A70" s="36"/>
      <c r="B70" s="173" t="s">
        <v>315</v>
      </c>
      <c r="C70" s="173"/>
      <c r="D70" s="173"/>
      <c r="E70" s="173"/>
      <c r="F70" s="173"/>
      <c r="G70" s="173"/>
      <c r="H70" s="173"/>
      <c r="I70" s="173"/>
      <c r="J70" s="173"/>
      <c r="K70" s="173"/>
      <c r="L70" s="173"/>
      <c r="M70" s="173"/>
      <c r="N70" s="173"/>
    </row>
    <row r="71" spans="1:14" ht="15.75">
      <c r="A71" s="36"/>
      <c r="B71" s="174" t="s">
        <v>316</v>
      </c>
      <c r="C71" s="142"/>
      <c r="D71" s="142"/>
      <c r="E71" s="142"/>
      <c r="F71" s="142"/>
      <c r="G71" s="142"/>
      <c r="H71" s="142"/>
      <c r="I71" s="142"/>
      <c r="J71" s="142"/>
      <c r="K71" s="142"/>
      <c r="L71" s="142"/>
      <c r="M71" s="142"/>
      <c r="N71" s="142"/>
    </row>
    <row r="72" spans="1:14" ht="15.75">
      <c r="A72" s="36"/>
      <c r="B72" s="87"/>
      <c r="C72" s="88"/>
      <c r="D72" s="89"/>
      <c r="E72" s="89"/>
      <c r="F72" s="89"/>
      <c r="G72" s="89"/>
      <c r="H72" s="89"/>
      <c r="I72" s="90"/>
      <c r="K72" s="91"/>
      <c r="L72" s="92"/>
      <c r="M72" s="92"/>
      <c r="N72" s="92"/>
    </row>
    <row r="73" spans="1:14" ht="15.75">
      <c r="A73" s="36"/>
      <c r="B73" s="87"/>
      <c r="C73" s="88"/>
      <c r="D73" s="89"/>
      <c r="E73" s="89"/>
      <c r="F73" s="89"/>
      <c r="G73" s="89"/>
      <c r="H73" s="89"/>
      <c r="I73" s="90"/>
      <c r="K73" s="91"/>
      <c r="L73" s="92"/>
      <c r="M73" s="92"/>
      <c r="N73" s="92"/>
    </row>
    <row r="74" spans="1:14" ht="173.25">
      <c r="A74" s="36"/>
      <c r="B74" s="93" t="s">
        <v>317</v>
      </c>
      <c r="C74" s="144" t="s">
        <v>318</v>
      </c>
      <c r="D74" s="144"/>
      <c r="E74" s="144"/>
      <c r="F74" s="144"/>
      <c r="G74" s="144"/>
      <c r="H74" s="144"/>
      <c r="I74" s="94" t="s">
        <v>216</v>
      </c>
      <c r="J74" s="94" t="s">
        <v>319</v>
      </c>
      <c r="K74" s="94" t="s">
        <v>320</v>
      </c>
      <c r="L74" s="92"/>
      <c r="M74" s="92"/>
      <c r="N74" s="92"/>
    </row>
    <row r="75" spans="1:14" ht="15.75">
      <c r="A75" s="36"/>
      <c r="B75" s="94" t="s">
        <v>222</v>
      </c>
      <c r="C75" s="144" t="s">
        <v>223</v>
      </c>
      <c r="D75" s="144"/>
      <c r="E75" s="144"/>
      <c r="F75" s="144"/>
      <c r="G75" s="144"/>
      <c r="H75" s="95" t="s">
        <v>224</v>
      </c>
      <c r="I75" s="96" t="s">
        <v>321</v>
      </c>
      <c r="J75" s="94">
        <v>1</v>
      </c>
      <c r="K75" s="97">
        <v>2</v>
      </c>
      <c r="L75" s="92"/>
      <c r="M75" s="92"/>
      <c r="N75" s="92"/>
    </row>
    <row r="76" spans="1:14" ht="51.75" customHeight="1">
      <c r="A76" s="36"/>
      <c r="B76" s="98" t="s">
        <v>130</v>
      </c>
      <c r="C76" s="148" t="s">
        <v>131</v>
      </c>
      <c r="D76" s="148"/>
      <c r="E76" s="148"/>
      <c r="F76" s="148"/>
      <c r="G76" s="148"/>
      <c r="H76" s="94" t="s">
        <v>40</v>
      </c>
      <c r="I76" s="71" t="s">
        <v>322</v>
      </c>
      <c r="J76" s="30"/>
      <c r="K76" s="76"/>
      <c r="L76" s="92"/>
      <c r="M76" s="92"/>
      <c r="N76" s="92"/>
    </row>
    <row r="77" spans="1:14" ht="40.5" customHeight="1">
      <c r="A77" s="36"/>
      <c r="B77" s="98" t="s">
        <v>132</v>
      </c>
      <c r="C77" s="148" t="s">
        <v>133</v>
      </c>
      <c r="D77" s="148"/>
      <c r="E77" s="148"/>
      <c r="F77" s="148"/>
      <c r="G77" s="148"/>
      <c r="H77" s="94" t="s">
        <v>40</v>
      </c>
      <c r="I77" s="71" t="s">
        <v>323</v>
      </c>
      <c r="J77" s="30"/>
      <c r="K77" s="76"/>
      <c r="L77" s="92"/>
      <c r="M77" s="92"/>
      <c r="N77" s="92"/>
    </row>
    <row r="78" spans="1:14" ht="46.5" customHeight="1">
      <c r="A78" s="36"/>
      <c r="B78" s="98" t="s">
        <v>134</v>
      </c>
      <c r="C78" s="148" t="s">
        <v>135</v>
      </c>
      <c r="D78" s="148"/>
      <c r="E78" s="148"/>
      <c r="F78" s="148"/>
      <c r="G78" s="148"/>
      <c r="H78" s="94" t="s">
        <v>40</v>
      </c>
      <c r="I78" s="71" t="s">
        <v>324</v>
      </c>
      <c r="J78" s="30"/>
      <c r="K78" s="76"/>
      <c r="L78" s="92"/>
      <c r="M78" s="92"/>
      <c r="N78" s="92"/>
    </row>
    <row r="79" spans="1:14" ht="38.25" customHeight="1">
      <c r="A79" s="36"/>
      <c r="B79" s="98" t="s">
        <v>136</v>
      </c>
      <c r="C79" s="148" t="s">
        <v>137</v>
      </c>
      <c r="D79" s="148"/>
      <c r="E79" s="148"/>
      <c r="F79" s="148"/>
      <c r="G79" s="148"/>
      <c r="H79" s="94" t="s">
        <v>40</v>
      </c>
      <c r="I79" s="71" t="s">
        <v>325</v>
      </c>
      <c r="J79" s="30"/>
      <c r="K79" s="76"/>
      <c r="L79" s="92"/>
      <c r="M79" s="92"/>
      <c r="N79" s="92"/>
    </row>
    <row r="80" spans="1:14" ht="51" customHeight="1">
      <c r="A80" s="36"/>
      <c r="B80" s="98" t="s">
        <v>138</v>
      </c>
      <c r="C80" s="148" t="s">
        <v>139</v>
      </c>
      <c r="D80" s="148"/>
      <c r="E80" s="148"/>
      <c r="F80" s="148"/>
      <c r="G80" s="148"/>
      <c r="H80" s="94" t="s">
        <v>70</v>
      </c>
      <c r="I80" s="71" t="s">
        <v>326</v>
      </c>
      <c r="J80" s="30"/>
      <c r="K80" s="76"/>
      <c r="L80" s="92"/>
      <c r="M80" s="92"/>
      <c r="N80" s="92"/>
    </row>
    <row r="81" spans="1:14" ht="48" customHeight="1">
      <c r="A81" s="36"/>
      <c r="B81" s="98" t="s">
        <v>140</v>
      </c>
      <c r="C81" s="148" t="s">
        <v>141</v>
      </c>
      <c r="D81" s="148"/>
      <c r="E81" s="148"/>
      <c r="F81" s="148"/>
      <c r="G81" s="148"/>
      <c r="H81" s="94" t="s">
        <v>40</v>
      </c>
      <c r="I81" s="71" t="s">
        <v>327</v>
      </c>
      <c r="J81" s="30"/>
      <c r="K81" s="76"/>
      <c r="L81" s="92"/>
      <c r="M81" s="92"/>
      <c r="N81" s="92"/>
    </row>
    <row r="82" spans="1:14" ht="45.75" customHeight="1">
      <c r="A82" s="36"/>
      <c r="B82" s="98" t="s">
        <v>142</v>
      </c>
      <c r="C82" s="148" t="s">
        <v>143</v>
      </c>
      <c r="D82" s="148"/>
      <c r="E82" s="148"/>
      <c r="F82" s="148"/>
      <c r="G82" s="148"/>
      <c r="H82" s="94" t="s">
        <v>70</v>
      </c>
      <c r="I82" s="71" t="s">
        <v>328</v>
      </c>
      <c r="J82" s="30"/>
      <c r="K82" s="76"/>
      <c r="L82" s="92"/>
      <c r="M82" s="92"/>
      <c r="N82" s="92"/>
    </row>
    <row r="83" spans="1:14" ht="46.5" customHeight="1">
      <c r="A83" s="36"/>
      <c r="B83" s="98" t="s">
        <v>144</v>
      </c>
      <c r="C83" s="148" t="s">
        <v>408</v>
      </c>
      <c r="D83" s="148"/>
      <c r="E83" s="148"/>
      <c r="F83" s="148"/>
      <c r="G83" s="148"/>
      <c r="H83" s="94" t="s">
        <v>74</v>
      </c>
      <c r="I83" s="71" t="s">
        <v>329</v>
      </c>
      <c r="J83" s="30"/>
      <c r="K83" s="76"/>
      <c r="L83" s="92"/>
      <c r="M83" s="92"/>
      <c r="N83" s="92"/>
    </row>
    <row r="84" spans="1:14" ht="51" customHeight="1">
      <c r="A84" s="36"/>
      <c r="B84" s="93" t="s">
        <v>330</v>
      </c>
      <c r="C84" s="149" t="s">
        <v>331</v>
      </c>
      <c r="D84" s="175"/>
      <c r="E84" s="175"/>
      <c r="F84" s="175"/>
      <c r="G84" s="175"/>
      <c r="H84" s="69" t="s">
        <v>406</v>
      </c>
      <c r="I84" s="71" t="s">
        <v>332</v>
      </c>
      <c r="J84" s="30"/>
      <c r="K84" s="76"/>
      <c r="L84" s="92"/>
      <c r="M84" s="92"/>
      <c r="N84" s="92"/>
    </row>
    <row r="85" spans="1:14" ht="15.75">
      <c r="A85" s="36"/>
      <c r="B85" s="98" t="s">
        <v>337</v>
      </c>
      <c r="C85" s="149" t="s">
        <v>338</v>
      </c>
      <c r="D85" s="175"/>
      <c r="E85" s="175"/>
      <c r="F85" s="175"/>
      <c r="G85" s="175"/>
      <c r="H85" s="176"/>
      <c r="I85" s="71" t="s">
        <v>339</v>
      </c>
      <c r="J85" s="72">
        <f>SUM(J86:J87)</f>
        <v>0</v>
      </c>
      <c r="K85" s="72">
        <f>SUM(K86:K87)</f>
        <v>0</v>
      </c>
      <c r="L85" s="92"/>
      <c r="M85" s="92"/>
      <c r="N85" s="92"/>
    </row>
    <row r="86" spans="1:14" ht="31.5">
      <c r="A86" s="36"/>
      <c r="B86" s="93" t="s">
        <v>148</v>
      </c>
      <c r="C86" s="148" t="s">
        <v>333</v>
      </c>
      <c r="D86" s="148"/>
      <c r="E86" s="148"/>
      <c r="F86" s="148"/>
      <c r="G86" s="148"/>
      <c r="H86" s="94" t="s">
        <v>80</v>
      </c>
      <c r="I86" s="71" t="s">
        <v>340</v>
      </c>
      <c r="J86" s="30"/>
      <c r="K86" s="76"/>
      <c r="L86" s="92"/>
      <c r="M86" s="92"/>
      <c r="N86" s="92"/>
    </row>
    <row r="87" spans="1:14" ht="31.5">
      <c r="A87" s="36"/>
      <c r="B87" s="93" t="s">
        <v>149</v>
      </c>
      <c r="C87" s="148" t="s">
        <v>335</v>
      </c>
      <c r="D87" s="148"/>
      <c r="E87" s="148"/>
      <c r="F87" s="148"/>
      <c r="G87" s="148"/>
      <c r="H87" s="94" t="s">
        <v>40</v>
      </c>
      <c r="I87" s="71" t="s">
        <v>341</v>
      </c>
      <c r="J87" s="30"/>
      <c r="K87" s="76"/>
      <c r="L87" s="92"/>
      <c r="M87" s="92"/>
      <c r="N87" s="92"/>
    </row>
    <row r="88" spans="1:14" ht="36.75" customHeight="1">
      <c r="A88" s="36"/>
      <c r="B88" s="98" t="s">
        <v>150</v>
      </c>
      <c r="C88" s="148" t="s">
        <v>151</v>
      </c>
      <c r="D88" s="148"/>
      <c r="E88" s="148"/>
      <c r="F88" s="148"/>
      <c r="G88" s="148"/>
      <c r="H88" s="94" t="s">
        <v>40</v>
      </c>
      <c r="I88" s="71" t="s">
        <v>342</v>
      </c>
      <c r="J88" s="30"/>
      <c r="K88" s="76"/>
      <c r="L88" s="92"/>
      <c r="M88" s="92"/>
      <c r="N88" s="92"/>
    </row>
    <row r="89" spans="1:14" ht="35.25" customHeight="1">
      <c r="A89" s="36"/>
      <c r="B89" s="98" t="s">
        <v>152</v>
      </c>
      <c r="C89" s="148" t="s">
        <v>153</v>
      </c>
      <c r="D89" s="148"/>
      <c r="E89" s="148"/>
      <c r="F89" s="148"/>
      <c r="G89" s="148"/>
      <c r="H89" s="94" t="s">
        <v>40</v>
      </c>
      <c r="I89" s="71" t="s">
        <v>343</v>
      </c>
      <c r="J89" s="30"/>
      <c r="K89" s="76"/>
      <c r="L89" s="92"/>
      <c r="M89" s="92"/>
      <c r="N89" s="92"/>
    </row>
    <row r="90" spans="1:14" ht="54.75" customHeight="1">
      <c r="A90" s="36"/>
      <c r="B90" s="98" t="s">
        <v>154</v>
      </c>
      <c r="C90" s="148" t="s">
        <v>155</v>
      </c>
      <c r="D90" s="148"/>
      <c r="E90" s="148"/>
      <c r="F90" s="148"/>
      <c r="G90" s="148"/>
      <c r="H90" s="94" t="s">
        <v>40</v>
      </c>
      <c r="I90" s="71" t="s">
        <v>344</v>
      </c>
      <c r="J90" s="30"/>
      <c r="K90" s="76"/>
      <c r="L90" s="92"/>
      <c r="M90" s="92"/>
      <c r="N90" s="92"/>
    </row>
    <row r="91" spans="1:14" ht="31.5">
      <c r="A91" s="36"/>
      <c r="B91" s="98" t="s">
        <v>156</v>
      </c>
      <c r="C91" s="148" t="s">
        <v>157</v>
      </c>
      <c r="D91" s="148"/>
      <c r="E91" s="148"/>
      <c r="F91" s="148"/>
      <c r="G91" s="148"/>
      <c r="H91" s="94" t="s">
        <v>40</v>
      </c>
      <c r="I91" s="71" t="s">
        <v>345</v>
      </c>
      <c r="J91" s="30"/>
      <c r="K91" s="76"/>
      <c r="L91" s="92"/>
      <c r="M91" s="92"/>
      <c r="N91" s="92"/>
    </row>
    <row r="92" spans="1:14" ht="45.75" customHeight="1">
      <c r="A92" s="36"/>
      <c r="B92" s="98" t="s">
        <v>158</v>
      </c>
      <c r="C92" s="148" t="s">
        <v>159</v>
      </c>
      <c r="D92" s="148"/>
      <c r="E92" s="148"/>
      <c r="F92" s="148"/>
      <c r="G92" s="148"/>
      <c r="H92" s="94" t="s">
        <v>85</v>
      </c>
      <c r="I92" s="71" t="s">
        <v>346</v>
      </c>
      <c r="J92" s="30"/>
      <c r="K92" s="76"/>
      <c r="L92" s="92"/>
      <c r="M92" s="92"/>
      <c r="N92" s="92"/>
    </row>
    <row r="93" spans="1:14" ht="36.75" customHeight="1">
      <c r="A93" s="36"/>
      <c r="B93" s="98" t="s">
        <v>347</v>
      </c>
      <c r="C93" s="149" t="s">
        <v>348</v>
      </c>
      <c r="D93" s="175"/>
      <c r="E93" s="175"/>
      <c r="F93" s="175"/>
      <c r="G93" s="175"/>
      <c r="H93" s="176"/>
      <c r="I93" s="71" t="s">
        <v>349</v>
      </c>
      <c r="J93" s="72">
        <f>SUM(J94:J95)</f>
        <v>0</v>
      </c>
      <c r="K93" s="72">
        <f>SUM(K94:K95)</f>
        <v>0</v>
      </c>
      <c r="L93" s="92"/>
      <c r="M93" s="92"/>
      <c r="N93" s="92"/>
    </row>
    <row r="94" spans="1:14" ht="31.5">
      <c r="A94" s="36"/>
      <c r="B94" s="93" t="s">
        <v>160</v>
      </c>
      <c r="C94" s="148" t="s">
        <v>333</v>
      </c>
      <c r="D94" s="148"/>
      <c r="E94" s="148"/>
      <c r="F94" s="148"/>
      <c r="G94" s="148"/>
      <c r="H94" s="94" t="s">
        <v>87</v>
      </c>
      <c r="I94" s="71" t="s">
        <v>350</v>
      </c>
      <c r="J94" s="30"/>
      <c r="K94" s="76"/>
      <c r="L94" s="92"/>
      <c r="M94" s="92"/>
      <c r="N94" s="92"/>
    </row>
    <row r="95" spans="1:14" ht="21.75" customHeight="1">
      <c r="A95" s="36"/>
      <c r="B95" s="93" t="s">
        <v>161</v>
      </c>
      <c r="C95" s="148" t="s">
        <v>335</v>
      </c>
      <c r="D95" s="148"/>
      <c r="E95" s="148"/>
      <c r="F95" s="148"/>
      <c r="G95" s="148"/>
      <c r="H95" s="94" t="s">
        <v>89</v>
      </c>
      <c r="I95" s="71" t="s">
        <v>351</v>
      </c>
      <c r="J95" s="30"/>
      <c r="K95" s="76"/>
      <c r="L95" s="92"/>
      <c r="M95" s="92"/>
      <c r="N95" s="92"/>
    </row>
    <row r="96" spans="1:14" ht="15.75">
      <c r="A96" s="36"/>
      <c r="B96" s="98" t="s">
        <v>352</v>
      </c>
      <c r="C96" s="149" t="s">
        <v>353</v>
      </c>
      <c r="D96" s="175"/>
      <c r="E96" s="175"/>
      <c r="F96" s="175"/>
      <c r="G96" s="175"/>
      <c r="H96" s="176"/>
      <c r="I96" s="71" t="s">
        <v>354</v>
      </c>
      <c r="J96" s="72">
        <f>SUM(J97:J98)</f>
        <v>0</v>
      </c>
      <c r="K96" s="72">
        <f>SUM(K97:K98)</f>
        <v>0</v>
      </c>
      <c r="L96" s="92"/>
      <c r="M96" s="92"/>
      <c r="N96" s="92"/>
    </row>
    <row r="97" spans="1:14" ht="31.5">
      <c r="A97" s="36"/>
      <c r="B97" s="93" t="s">
        <v>162</v>
      </c>
      <c r="C97" s="148" t="s">
        <v>333</v>
      </c>
      <c r="D97" s="148"/>
      <c r="E97" s="148"/>
      <c r="F97" s="148"/>
      <c r="G97" s="148"/>
      <c r="H97" s="94" t="s">
        <v>80</v>
      </c>
      <c r="I97" s="71" t="s">
        <v>355</v>
      </c>
      <c r="J97" s="30"/>
      <c r="K97" s="76"/>
      <c r="L97" s="92"/>
      <c r="M97" s="92"/>
      <c r="N97" s="92"/>
    </row>
    <row r="98" spans="1:14" ht="31.5">
      <c r="A98" s="36"/>
      <c r="B98" s="93" t="s">
        <v>163</v>
      </c>
      <c r="C98" s="148" t="s">
        <v>335</v>
      </c>
      <c r="D98" s="148"/>
      <c r="E98" s="148"/>
      <c r="F98" s="148"/>
      <c r="G98" s="148"/>
      <c r="H98" s="94" t="s">
        <v>40</v>
      </c>
      <c r="I98" s="71" t="s">
        <v>356</v>
      </c>
      <c r="J98" s="30"/>
      <c r="K98" s="76"/>
      <c r="L98" s="92"/>
      <c r="M98" s="92"/>
      <c r="N98" s="92"/>
    </row>
    <row r="99" spans="1:14" ht="15.75">
      <c r="A99" s="36"/>
      <c r="B99" s="98" t="s">
        <v>357</v>
      </c>
      <c r="C99" s="149" t="s">
        <v>358</v>
      </c>
      <c r="D99" s="175"/>
      <c r="E99" s="175"/>
      <c r="F99" s="175"/>
      <c r="G99" s="175"/>
      <c r="H99" s="176"/>
      <c r="I99" s="71" t="s">
        <v>359</v>
      </c>
      <c r="J99" s="72">
        <f>SUM(J100:J101)</f>
        <v>0</v>
      </c>
      <c r="K99" s="72">
        <f>SUM(K100:K101)</f>
        <v>0</v>
      </c>
      <c r="L99" s="92"/>
      <c r="M99" s="92"/>
      <c r="N99" s="92"/>
    </row>
    <row r="100" spans="1:14" ht="31.5">
      <c r="A100" s="36"/>
      <c r="B100" s="93" t="s">
        <v>164</v>
      </c>
      <c r="C100" s="148" t="s">
        <v>333</v>
      </c>
      <c r="D100" s="148"/>
      <c r="E100" s="148"/>
      <c r="F100" s="148"/>
      <c r="G100" s="148"/>
      <c r="H100" s="94" t="s">
        <v>87</v>
      </c>
      <c r="I100" s="71" t="s">
        <v>360</v>
      </c>
      <c r="J100" s="30"/>
      <c r="K100" s="76"/>
      <c r="L100" s="92"/>
      <c r="M100" s="92"/>
      <c r="N100" s="92"/>
    </row>
    <row r="101" spans="1:14" ht="31.5">
      <c r="A101" s="36"/>
      <c r="B101" s="93" t="s">
        <v>165</v>
      </c>
      <c r="C101" s="148" t="s">
        <v>335</v>
      </c>
      <c r="D101" s="148"/>
      <c r="E101" s="148"/>
      <c r="F101" s="148"/>
      <c r="G101" s="148"/>
      <c r="H101" s="94" t="s">
        <v>89</v>
      </c>
      <c r="I101" s="71" t="s">
        <v>361</v>
      </c>
      <c r="J101" s="30"/>
      <c r="K101" s="76"/>
      <c r="L101" s="92"/>
      <c r="M101" s="92"/>
      <c r="N101" s="92"/>
    </row>
    <row r="102" spans="1:14" ht="23.25" customHeight="1">
      <c r="A102" s="36"/>
      <c r="B102" s="98" t="s">
        <v>166</v>
      </c>
      <c r="C102" s="148" t="s">
        <v>167</v>
      </c>
      <c r="D102" s="148"/>
      <c r="E102" s="148"/>
      <c r="F102" s="148"/>
      <c r="G102" s="148"/>
      <c r="H102" s="94" t="s">
        <v>80</v>
      </c>
      <c r="I102" s="71" t="s">
        <v>362</v>
      </c>
      <c r="J102" s="30"/>
      <c r="K102" s="76"/>
      <c r="L102" s="92"/>
      <c r="M102" s="92"/>
      <c r="N102" s="92"/>
    </row>
    <row r="103" spans="1:14" ht="42" customHeight="1">
      <c r="A103" s="36"/>
      <c r="B103" s="98" t="s">
        <v>168</v>
      </c>
      <c r="C103" s="148" t="s">
        <v>169</v>
      </c>
      <c r="D103" s="148"/>
      <c r="E103" s="148"/>
      <c r="F103" s="148"/>
      <c r="G103" s="148"/>
      <c r="H103" s="94" t="s">
        <v>94</v>
      </c>
      <c r="I103" s="71" t="s">
        <v>363</v>
      </c>
      <c r="J103" s="30"/>
      <c r="K103" s="76"/>
      <c r="L103" s="92"/>
      <c r="M103" s="92"/>
      <c r="N103" s="92"/>
    </row>
    <row r="104" spans="1:14" ht="38.25" customHeight="1">
      <c r="A104" s="36"/>
      <c r="B104" s="98" t="s">
        <v>170</v>
      </c>
      <c r="C104" s="148" t="s">
        <v>171</v>
      </c>
      <c r="D104" s="148"/>
      <c r="E104" s="148"/>
      <c r="F104" s="148"/>
      <c r="G104" s="148"/>
      <c r="H104" s="94" t="s">
        <v>40</v>
      </c>
      <c r="I104" s="71" t="s">
        <v>364</v>
      </c>
      <c r="J104" s="30"/>
      <c r="K104" s="76"/>
      <c r="L104" s="92"/>
      <c r="M104" s="92"/>
      <c r="N104" s="92"/>
    </row>
    <row r="105" spans="1:14" ht="46.5" customHeight="1">
      <c r="A105" s="36"/>
      <c r="B105" s="98" t="s">
        <v>172</v>
      </c>
      <c r="C105" s="148" t="s">
        <v>173</v>
      </c>
      <c r="D105" s="148"/>
      <c r="E105" s="148"/>
      <c r="F105" s="148"/>
      <c r="G105" s="148"/>
      <c r="H105" s="94" t="s">
        <v>40</v>
      </c>
      <c r="I105" s="71" t="s">
        <v>365</v>
      </c>
      <c r="J105" s="30"/>
      <c r="K105" s="76"/>
      <c r="L105" s="92"/>
      <c r="M105" s="92"/>
      <c r="N105" s="92"/>
    </row>
    <row r="106" spans="1:14" ht="15.75">
      <c r="A106" s="36"/>
      <c r="B106" s="93" t="s">
        <v>366</v>
      </c>
      <c r="C106" s="148" t="s">
        <v>367</v>
      </c>
      <c r="D106" s="148"/>
      <c r="E106" s="148"/>
      <c r="F106" s="148"/>
      <c r="G106" s="148"/>
      <c r="H106" s="148"/>
      <c r="I106" s="71" t="s">
        <v>368</v>
      </c>
      <c r="J106" s="72">
        <f>SUM(J107:J109)</f>
        <v>0</v>
      </c>
      <c r="K106" s="72">
        <f>SUM(K107:K109)</f>
        <v>0</v>
      </c>
      <c r="L106" s="92"/>
      <c r="M106" s="92"/>
      <c r="N106" s="92"/>
    </row>
    <row r="107" spans="1:14" ht="33.75" customHeight="1">
      <c r="A107" s="36"/>
      <c r="B107" s="93" t="s">
        <v>174</v>
      </c>
      <c r="C107" s="148" t="s">
        <v>369</v>
      </c>
      <c r="D107" s="148"/>
      <c r="E107" s="148"/>
      <c r="F107" s="148"/>
      <c r="G107" s="148"/>
      <c r="H107" s="94" t="s">
        <v>96</v>
      </c>
      <c r="I107" s="71" t="s">
        <v>370</v>
      </c>
      <c r="J107" s="30"/>
      <c r="K107" s="76"/>
      <c r="L107" s="92"/>
      <c r="M107" s="92"/>
      <c r="N107" s="92"/>
    </row>
    <row r="108" spans="1:14" ht="30.75" customHeight="1">
      <c r="A108" s="36"/>
      <c r="B108" s="93" t="s">
        <v>175</v>
      </c>
      <c r="C108" s="148" t="s">
        <v>371</v>
      </c>
      <c r="D108" s="148"/>
      <c r="E108" s="148"/>
      <c r="F108" s="148"/>
      <c r="G108" s="148"/>
      <c r="H108" s="94" t="s">
        <v>80</v>
      </c>
      <c r="I108" s="71" t="s">
        <v>372</v>
      </c>
      <c r="J108" s="30"/>
      <c r="K108" s="76"/>
      <c r="L108" s="92"/>
      <c r="M108" s="92"/>
      <c r="N108" s="92"/>
    </row>
    <row r="109" spans="1:14" ht="45.75" customHeight="1">
      <c r="A109" s="36"/>
      <c r="B109" s="93" t="s">
        <v>176</v>
      </c>
      <c r="C109" s="148" t="s">
        <v>373</v>
      </c>
      <c r="D109" s="148"/>
      <c r="E109" s="148"/>
      <c r="F109" s="148"/>
      <c r="G109" s="148"/>
      <c r="H109" s="94" t="s">
        <v>70</v>
      </c>
      <c r="I109" s="71" t="s">
        <v>374</v>
      </c>
      <c r="J109" s="30"/>
      <c r="K109" s="76"/>
      <c r="L109" s="92"/>
      <c r="M109" s="92"/>
      <c r="N109" s="92"/>
    </row>
    <row r="110" spans="1:14" ht="62.25" customHeight="1">
      <c r="A110" s="36"/>
      <c r="B110" s="93" t="s">
        <v>177</v>
      </c>
      <c r="C110" s="148" t="s">
        <v>178</v>
      </c>
      <c r="D110" s="148"/>
      <c r="E110" s="148"/>
      <c r="F110" s="148"/>
      <c r="G110" s="148"/>
      <c r="H110" s="94" t="s">
        <v>98</v>
      </c>
      <c r="I110" s="71" t="s">
        <v>375</v>
      </c>
      <c r="J110" s="30"/>
      <c r="K110" s="76"/>
      <c r="L110" s="92"/>
      <c r="M110" s="92"/>
      <c r="N110" s="92"/>
    </row>
    <row r="111" spans="1:14" ht="51.75" customHeight="1">
      <c r="A111" s="36"/>
      <c r="B111" s="144" t="s">
        <v>313</v>
      </c>
      <c r="C111" s="144"/>
      <c r="D111" s="144"/>
      <c r="E111" s="144"/>
      <c r="F111" s="144"/>
      <c r="G111" s="144"/>
      <c r="H111" s="144"/>
      <c r="I111" s="71" t="s">
        <v>376</v>
      </c>
      <c r="J111" s="72">
        <f>SUM(J76:J84,J85,J88:J93,J96,J102:J106,J110,J99)</f>
        <v>0</v>
      </c>
      <c r="K111" s="72">
        <f>SUM(K76:K84,K85,K88:K93,K96,K102:K106,K110,K99)</f>
        <v>0</v>
      </c>
      <c r="L111" s="92"/>
      <c r="M111" s="92"/>
      <c r="N111" s="92"/>
    </row>
    <row r="112" spans="1:14" ht="12" customHeight="1">
      <c r="A112" s="36"/>
      <c r="B112" s="99"/>
      <c r="C112" s="99"/>
      <c r="D112" s="99"/>
      <c r="E112" s="99"/>
      <c r="F112" s="99"/>
      <c r="G112" s="99"/>
      <c r="H112" s="99"/>
      <c r="I112" s="90"/>
      <c r="K112" s="91"/>
      <c r="L112" s="92"/>
      <c r="M112" s="92"/>
      <c r="N112" s="92"/>
    </row>
    <row r="113" spans="1:14" ht="18.75" customHeight="1">
      <c r="A113" s="36"/>
      <c r="B113" s="36"/>
      <c r="C113" s="100" t="s">
        <v>377</v>
      </c>
      <c r="D113" s="100"/>
      <c r="E113" s="100"/>
      <c r="F113" s="100"/>
      <c r="G113" s="100"/>
      <c r="H113" s="100"/>
      <c r="I113" s="39"/>
      <c r="L113" s="92"/>
      <c r="M113" s="92"/>
      <c r="N113" s="92"/>
    </row>
    <row r="114" spans="1:14" ht="15" customHeight="1">
      <c r="A114" s="36"/>
      <c r="B114" s="36"/>
      <c r="C114" s="177" t="s">
        <v>378</v>
      </c>
      <c r="D114" s="178"/>
      <c r="E114" s="178"/>
      <c r="F114" s="178"/>
      <c r="G114" s="178"/>
      <c r="H114" s="36"/>
      <c r="I114" s="36"/>
      <c r="J114" s="36"/>
      <c r="K114" s="36"/>
      <c r="L114" s="92"/>
      <c r="M114" s="92"/>
      <c r="N114" s="92"/>
    </row>
    <row r="115" spans="1:14" ht="15.75">
      <c r="A115" s="36"/>
      <c r="B115" s="36"/>
      <c r="C115" s="100" t="s">
        <v>379</v>
      </c>
      <c r="H115" s="36"/>
      <c r="I115" s="36"/>
      <c r="J115" s="36"/>
      <c r="K115" s="36"/>
    </row>
    <row r="116" spans="1:14" ht="15.75">
      <c r="A116" s="36"/>
      <c r="B116" s="36"/>
      <c r="C116" s="177" t="s">
        <v>380</v>
      </c>
      <c r="D116" s="178"/>
      <c r="E116" s="178"/>
      <c r="F116" s="178"/>
      <c r="G116" s="178"/>
      <c r="H116" s="36"/>
      <c r="I116" s="36"/>
      <c r="J116" s="36"/>
      <c r="K116" s="36"/>
    </row>
    <row r="117" spans="1:14" ht="15.75">
      <c r="A117" s="36"/>
      <c r="B117" s="36"/>
      <c r="C117" s="100" t="s">
        <v>381</v>
      </c>
      <c r="D117" s="100"/>
      <c r="E117" s="100"/>
      <c r="F117" s="100"/>
      <c r="G117" s="36"/>
      <c r="H117" s="101"/>
      <c r="I117" s="39"/>
      <c r="J117" s="39"/>
      <c r="K117" s="39"/>
    </row>
    <row r="118" spans="1:14" ht="33" customHeight="1">
      <c r="A118" s="36"/>
      <c r="B118" s="36"/>
      <c r="C118" s="119" t="s">
        <v>382</v>
      </c>
      <c r="D118" s="119"/>
      <c r="E118" s="119"/>
      <c r="F118" s="119"/>
      <c r="G118" s="119"/>
      <c r="H118" s="119"/>
      <c r="I118" s="119"/>
      <c r="J118" s="119"/>
      <c r="K118" s="119"/>
    </row>
    <row r="119" spans="1:14">
      <c r="A119" s="36"/>
      <c r="B119" s="36"/>
      <c r="C119" s="36"/>
      <c r="D119" s="36"/>
      <c r="E119" s="36"/>
      <c r="F119" s="36"/>
      <c r="G119" s="36"/>
      <c r="H119" s="36"/>
      <c r="I119" s="36"/>
      <c r="J119" s="36"/>
      <c r="K119" s="36"/>
      <c r="L119" s="39"/>
    </row>
    <row r="120" spans="1:14" ht="15.75" customHeight="1">
      <c r="A120" s="36"/>
      <c r="B120" s="36"/>
      <c r="C120" s="180" t="s">
        <v>383</v>
      </c>
      <c r="D120" s="180"/>
      <c r="E120" s="180"/>
      <c r="F120" s="180"/>
      <c r="G120" s="181" t="s">
        <v>411</v>
      </c>
      <c r="H120" s="181"/>
      <c r="I120" s="181"/>
      <c r="J120" s="181"/>
      <c r="L120" s="37"/>
      <c r="M120" s="37"/>
      <c r="N120" s="37"/>
    </row>
    <row r="121" spans="1:14" ht="15">
      <c r="A121" s="36"/>
      <c r="B121" s="36"/>
      <c r="C121" s="39"/>
      <c r="D121" s="39"/>
      <c r="E121" s="102"/>
      <c r="F121" s="102"/>
      <c r="G121" s="182" t="s">
        <v>384</v>
      </c>
      <c r="H121" s="182"/>
      <c r="I121" s="182"/>
      <c r="J121" s="182"/>
      <c r="L121" s="36"/>
      <c r="M121" s="36"/>
      <c r="N121" s="36"/>
    </row>
    <row r="122" spans="1:14" ht="15">
      <c r="A122" s="36"/>
      <c r="B122" s="36"/>
      <c r="C122" s="39"/>
      <c r="D122" s="39"/>
      <c r="E122" s="102"/>
      <c r="F122" s="102"/>
      <c r="G122" s="92"/>
      <c r="H122" s="92"/>
      <c r="I122" s="44"/>
      <c r="J122" s="103"/>
    </row>
    <row r="123" spans="1:14" ht="15.75">
      <c r="A123" s="36"/>
      <c r="B123" s="36"/>
      <c r="C123" s="180" t="s">
        <v>51</v>
      </c>
      <c r="D123" s="180"/>
      <c r="E123" s="180"/>
      <c r="F123" s="180"/>
      <c r="G123" s="181" t="s">
        <v>398</v>
      </c>
      <c r="H123" s="181"/>
      <c r="I123" s="181"/>
      <c r="J123" s="181"/>
    </row>
    <row r="124" spans="1:14" ht="15.75">
      <c r="A124" s="36"/>
      <c r="B124" s="36"/>
      <c r="C124" s="100"/>
      <c r="D124" s="104"/>
      <c r="E124" s="104"/>
      <c r="F124" s="105"/>
      <c r="G124" s="183" t="s">
        <v>384</v>
      </c>
      <c r="H124" s="183"/>
      <c r="I124" s="183"/>
      <c r="J124" s="183"/>
    </row>
    <row r="125" spans="1:14" ht="15">
      <c r="A125" s="36"/>
      <c r="B125" s="36"/>
      <c r="C125" s="36"/>
      <c r="D125" s="36"/>
      <c r="E125" s="92"/>
      <c r="F125" s="92"/>
      <c r="G125" s="92"/>
      <c r="H125" s="102"/>
      <c r="I125" s="183"/>
      <c r="J125" s="178"/>
      <c r="K125" s="102"/>
    </row>
    <row r="126" spans="1:14" ht="15.75">
      <c r="A126" s="36"/>
      <c r="B126" s="36"/>
      <c r="C126" s="100" t="s">
        <v>385</v>
      </c>
      <c r="D126" s="179">
        <v>432278092</v>
      </c>
      <c r="E126" s="179"/>
      <c r="F126" s="100" t="s">
        <v>386</v>
      </c>
      <c r="G126" s="109">
        <v>278092</v>
      </c>
      <c r="H126" s="100"/>
      <c r="I126" s="100" t="s">
        <v>387</v>
      </c>
      <c r="J126" s="105"/>
      <c r="K126" s="115" t="s">
        <v>393</v>
      </c>
    </row>
    <row r="127" spans="1:14" ht="14.25">
      <c r="A127" s="36"/>
      <c r="B127" s="36"/>
      <c r="C127" s="106"/>
      <c r="D127" s="106"/>
      <c r="E127" s="39"/>
      <c r="F127" s="106"/>
      <c r="G127" s="106"/>
      <c r="H127" s="39"/>
      <c r="I127" s="106"/>
      <c r="J127" s="107"/>
      <c r="L127" s="92"/>
    </row>
    <row r="128" spans="1:14" ht="15">
      <c r="A128" s="36"/>
      <c r="B128" s="36"/>
      <c r="C128" s="39"/>
      <c r="D128" s="39"/>
      <c r="E128" s="39"/>
      <c r="F128" s="39"/>
      <c r="G128" s="39"/>
      <c r="H128" s="39"/>
      <c r="I128" s="39"/>
      <c r="L128" s="115"/>
      <c r="M128" s="39"/>
    </row>
    <row r="129" spans="1:13">
      <c r="A129" s="36"/>
      <c r="L129" s="108"/>
      <c r="M129" s="40"/>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xr:uid="{A3B8340D-3C6A-4E36-9D84-05D6C19C6867}">
      <formula1>8</formula1>
      <formula2>10</formula2>
    </dataValidation>
    <dataValidation allowBlank="1" showInputMessage="1" showErrorMessage="1" prompt="Комірка повинна бути заповнена" 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xr:uid="{CC689852-5382-4A2D-9DE2-F7A9F79D0B47}"/>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xr:uid="{698E9AA7-6436-4863-8EB7-F0FCAFD564B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xr:uid="{9B6A4D6C-2C21-47D9-BF7B-F0F82B395886}">
      <formula1>"2023,2024,2025,2026,2027,2028,2029,2030"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ED4F-F8FF-4C8D-B47C-04C25076CAB6}">
  <dimension ref="A1:Q129"/>
  <sheetViews>
    <sheetView workbookViewId="0">
      <selection activeCell="Q46" sqref="Q46"/>
    </sheetView>
  </sheetViews>
  <sheetFormatPr defaultRowHeight="12.75"/>
  <cols>
    <col min="5" max="5" width="34.7109375" customWidth="1"/>
    <col min="7" max="7" width="14.85546875" customWidth="1"/>
    <col min="8" max="8" width="13.140625" customWidth="1"/>
    <col min="10" max="10" width="15.85546875" customWidth="1"/>
    <col min="11" max="11" width="14.28515625" customWidth="1"/>
    <col min="12" max="12" width="14.5703125" customWidth="1"/>
    <col min="13" max="13" width="14.28515625" customWidth="1"/>
    <col min="14" max="14" width="26.85546875" customWidth="1"/>
  </cols>
  <sheetData>
    <row r="1" spans="1:15" ht="15.75">
      <c r="A1" s="36"/>
      <c r="B1" s="36"/>
      <c r="C1" s="36"/>
      <c r="D1" s="36"/>
      <c r="E1" s="36"/>
      <c r="F1" s="36"/>
      <c r="G1" s="36"/>
      <c r="H1" s="36"/>
      <c r="I1" s="36"/>
      <c r="J1" s="36"/>
      <c r="K1" s="116" t="s">
        <v>195</v>
      </c>
      <c r="L1" s="116"/>
      <c r="M1" s="116"/>
      <c r="N1" s="116"/>
    </row>
    <row r="2" spans="1:15" ht="15.75">
      <c r="A2" s="36"/>
      <c r="B2" s="36"/>
      <c r="C2" s="36"/>
      <c r="D2" s="36"/>
      <c r="E2" s="36"/>
      <c r="F2" s="36"/>
      <c r="G2" s="36"/>
      <c r="H2" s="36"/>
      <c r="I2" s="36"/>
      <c r="J2" s="36"/>
      <c r="K2" s="117" t="s">
        <v>196</v>
      </c>
      <c r="L2" s="117"/>
      <c r="M2" s="117"/>
      <c r="N2" s="117"/>
    </row>
    <row r="3" spans="1:15" ht="33" customHeight="1">
      <c r="A3" s="36"/>
      <c r="B3" s="36"/>
      <c r="C3" s="36"/>
      <c r="D3" s="36"/>
      <c r="E3" s="36"/>
      <c r="F3" s="36"/>
      <c r="G3" s="36"/>
      <c r="H3" s="36"/>
      <c r="I3" s="36"/>
      <c r="J3" s="36"/>
      <c r="K3" s="118" t="s">
        <v>197</v>
      </c>
      <c r="L3" s="118"/>
      <c r="M3" s="118"/>
      <c r="N3" s="118"/>
    </row>
    <row r="4" spans="1:15" ht="15.75">
      <c r="A4" s="36"/>
      <c r="B4" s="36"/>
      <c r="C4" s="36"/>
      <c r="D4" s="36"/>
      <c r="E4" s="36"/>
      <c r="F4" s="36"/>
      <c r="G4" s="36"/>
      <c r="H4" s="36"/>
      <c r="I4" s="36"/>
      <c r="J4" s="36"/>
      <c r="K4" s="119" t="s">
        <v>198</v>
      </c>
      <c r="L4" s="119"/>
      <c r="M4" s="119"/>
      <c r="N4" s="119"/>
    </row>
    <row r="5" spans="1:15" ht="15.75">
      <c r="A5" s="36"/>
      <c r="B5" s="36"/>
      <c r="C5" s="36"/>
      <c r="D5" s="36"/>
      <c r="E5" s="36"/>
      <c r="F5" s="36"/>
      <c r="G5" s="36"/>
      <c r="H5" s="36"/>
      <c r="I5" s="36"/>
      <c r="J5" s="36"/>
      <c r="K5" s="37"/>
      <c r="L5" s="37"/>
      <c r="M5" s="37"/>
      <c r="N5" s="37"/>
    </row>
    <row r="6" spans="1:15" ht="20.25">
      <c r="B6" s="120" t="s">
        <v>199</v>
      </c>
      <c r="C6" s="120"/>
      <c r="D6" s="120"/>
      <c r="E6" s="120"/>
      <c r="F6" s="120"/>
      <c r="G6" s="120"/>
      <c r="H6" s="120"/>
      <c r="I6" s="120"/>
      <c r="J6" s="120"/>
      <c r="K6" s="120"/>
      <c r="L6" s="120"/>
      <c r="M6" s="120"/>
      <c r="N6" s="120"/>
    </row>
    <row r="7" spans="1:15" ht="20.25">
      <c r="B7" s="121" t="s">
        <v>200</v>
      </c>
      <c r="C7" s="121"/>
      <c r="D7" s="121"/>
      <c r="E7" s="121"/>
      <c r="F7" s="121"/>
      <c r="G7" s="121"/>
      <c r="H7" s="121"/>
      <c r="I7" s="121"/>
      <c r="J7" s="121"/>
      <c r="K7" s="121"/>
      <c r="L7" s="121"/>
      <c r="M7" s="121"/>
      <c r="N7" s="121"/>
    </row>
    <row r="8" spans="1:15" ht="20.25">
      <c r="C8" s="46"/>
      <c r="D8" s="47"/>
      <c r="F8" s="48" t="s">
        <v>0</v>
      </c>
      <c r="G8" s="42" t="s">
        <v>412</v>
      </c>
      <c r="H8" s="49" t="s">
        <v>201</v>
      </c>
      <c r="I8" s="43" t="s">
        <v>397</v>
      </c>
      <c r="J8" s="50" t="s">
        <v>1</v>
      </c>
      <c r="K8" s="38"/>
      <c r="L8" s="51"/>
      <c r="M8" s="51"/>
      <c r="N8" s="52"/>
      <c r="O8" s="53" t="str">
        <f>IF(G8="","Не вказано квартал","")</f>
        <v/>
      </c>
    </row>
    <row r="9" spans="1:15" ht="18.75">
      <c r="C9" s="54"/>
      <c r="D9" s="55"/>
      <c r="E9" s="56"/>
      <c r="F9" s="56"/>
      <c r="G9" s="57"/>
      <c r="H9" s="58"/>
      <c r="I9" s="59"/>
      <c r="J9" s="59"/>
      <c r="K9" s="59"/>
      <c r="L9" s="59"/>
      <c r="M9" s="59"/>
      <c r="N9" s="59"/>
      <c r="O9" s="53" t="str">
        <f>IF(I8="","Не вказано рік","")</f>
        <v/>
      </c>
    </row>
    <row r="10" spans="1:15" ht="15.75">
      <c r="B10" s="122" t="s">
        <v>202</v>
      </c>
      <c r="C10" s="122"/>
      <c r="D10" s="122"/>
      <c r="E10" s="122"/>
      <c r="F10" s="122"/>
      <c r="G10" s="122"/>
      <c r="H10" s="122"/>
      <c r="I10" s="122"/>
      <c r="J10" s="122"/>
      <c r="K10" s="123" t="s">
        <v>203</v>
      </c>
      <c r="L10" s="123"/>
      <c r="M10" s="123"/>
      <c r="N10" s="123"/>
    </row>
    <row r="11" spans="1:15" ht="15.75">
      <c r="B11" s="124" t="s">
        <v>204</v>
      </c>
      <c r="C11" s="124"/>
      <c r="D11" s="124"/>
      <c r="E11" s="124"/>
      <c r="F11" s="124"/>
      <c r="G11" s="124"/>
      <c r="H11" s="124"/>
      <c r="I11" s="124"/>
      <c r="J11" s="124"/>
      <c r="K11" s="125" t="s">
        <v>205</v>
      </c>
      <c r="L11" s="125"/>
      <c r="M11" s="125"/>
      <c r="N11" s="125"/>
    </row>
    <row r="12" spans="1:15">
      <c r="B12" s="126" t="s">
        <v>206</v>
      </c>
      <c r="C12" s="126"/>
      <c r="D12" s="126"/>
      <c r="E12" s="126"/>
      <c r="F12" s="126"/>
      <c r="G12" s="126"/>
      <c r="H12" s="126"/>
      <c r="I12" s="126"/>
      <c r="J12" s="126"/>
      <c r="K12" s="125"/>
      <c r="L12" s="125"/>
      <c r="M12" s="125"/>
      <c r="N12" s="125"/>
    </row>
    <row r="13" spans="1:15">
      <c r="B13" s="127"/>
      <c r="C13" s="127"/>
      <c r="D13" s="127"/>
      <c r="E13" s="127"/>
      <c r="F13" s="127"/>
      <c r="G13" s="127"/>
      <c r="H13" s="127"/>
      <c r="I13" s="127"/>
      <c r="J13" s="127"/>
      <c r="K13" s="125"/>
      <c r="L13" s="125"/>
      <c r="M13" s="125"/>
      <c r="N13" s="125"/>
    </row>
    <row r="14" spans="1:15" ht="16.5" thickBot="1">
      <c r="C14" s="46"/>
      <c r="D14" s="55"/>
      <c r="E14" s="60"/>
      <c r="F14" s="61"/>
      <c r="G14" s="60"/>
      <c r="H14" s="59"/>
      <c r="I14" s="59"/>
      <c r="J14" s="59"/>
      <c r="K14" s="59"/>
      <c r="L14" s="59"/>
    </row>
    <row r="15" spans="1:15" ht="15.75">
      <c r="A15" s="38"/>
      <c r="B15" s="128" t="s">
        <v>207</v>
      </c>
      <c r="C15" s="129"/>
      <c r="D15" s="129"/>
      <c r="E15" s="129"/>
      <c r="F15" s="62"/>
      <c r="G15" s="63"/>
      <c r="H15" s="63"/>
      <c r="I15" s="63"/>
      <c r="J15" s="63"/>
      <c r="K15" s="63"/>
      <c r="L15" s="64"/>
      <c r="M15" s="64"/>
      <c r="N15" s="65"/>
    </row>
    <row r="16" spans="1:15" ht="18.75">
      <c r="A16" s="38"/>
      <c r="B16" s="130" t="s">
        <v>208</v>
      </c>
      <c r="C16" s="131"/>
      <c r="D16" s="131"/>
      <c r="E16" s="131"/>
      <c r="F16" s="132" t="s">
        <v>413</v>
      </c>
      <c r="G16" s="132"/>
      <c r="H16" s="132"/>
      <c r="I16" s="132"/>
      <c r="J16" s="132"/>
      <c r="K16" s="132"/>
      <c r="L16" s="132"/>
      <c r="M16" s="132"/>
      <c r="N16" s="133"/>
      <c r="O16" s="53" t="str">
        <f>IF(F16="","Не вказано найменування ліцензіата","")</f>
        <v/>
      </c>
    </row>
    <row r="17" spans="1:17" ht="18.75">
      <c r="A17" s="38"/>
      <c r="B17" s="134" t="s">
        <v>209</v>
      </c>
      <c r="C17" s="135"/>
      <c r="D17" s="135"/>
      <c r="E17" s="135"/>
      <c r="F17" s="136" t="s">
        <v>414</v>
      </c>
      <c r="G17" s="136"/>
      <c r="H17" s="136"/>
      <c r="I17" s="136"/>
      <c r="J17" s="136"/>
      <c r="K17" s="136"/>
      <c r="L17" s="136"/>
      <c r="M17" s="136"/>
      <c r="N17" s="137"/>
      <c r="O17" s="53" t="str">
        <f>IF(F17="","Не вказано вебсайт","")</f>
        <v/>
      </c>
    </row>
    <row r="18" spans="1:17" ht="18.75">
      <c r="A18" s="38"/>
      <c r="B18" s="134" t="s">
        <v>210</v>
      </c>
      <c r="C18" s="135"/>
      <c r="D18" s="135"/>
      <c r="E18" s="135"/>
      <c r="F18" s="136" t="s">
        <v>394</v>
      </c>
      <c r="G18" s="136"/>
      <c r="H18" s="136"/>
      <c r="I18" s="136"/>
      <c r="J18" s="136"/>
      <c r="K18" s="136"/>
      <c r="L18" s="136"/>
      <c r="M18" s="136"/>
      <c r="N18" s="137"/>
      <c r="O18" s="53" t="str">
        <f>IF(F18="","Не вказано код ЄДРПОУ","")</f>
        <v/>
      </c>
    </row>
    <row r="19" spans="1:17" ht="18.75">
      <c r="A19" s="38"/>
      <c r="B19" s="134" t="s">
        <v>211</v>
      </c>
      <c r="C19" s="135"/>
      <c r="D19" s="135"/>
      <c r="E19" s="135"/>
      <c r="F19" s="138" t="s">
        <v>395</v>
      </c>
      <c r="G19" s="138"/>
      <c r="H19" s="138"/>
      <c r="I19" s="138"/>
      <c r="J19" s="138"/>
      <c r="K19" s="138"/>
      <c r="L19" s="138"/>
      <c r="M19" s="138"/>
      <c r="N19" s="139"/>
      <c r="O19" s="53" t="str">
        <f>IF(F19="","Не вказано ЕІС код","")</f>
        <v/>
      </c>
    </row>
    <row r="20" spans="1:17" ht="18.75">
      <c r="A20" s="38"/>
      <c r="B20" s="130" t="s">
        <v>212</v>
      </c>
      <c r="C20" s="131"/>
      <c r="D20" s="131"/>
      <c r="E20" s="131"/>
      <c r="F20" s="136" t="s">
        <v>401</v>
      </c>
      <c r="G20" s="136"/>
      <c r="H20" s="136"/>
      <c r="I20" s="136"/>
      <c r="J20" s="136"/>
      <c r="K20" s="136"/>
      <c r="L20" s="136"/>
      <c r="M20" s="136"/>
      <c r="N20" s="137"/>
      <c r="O20" s="53" t="str">
        <f>IF(F20="","Не вказано місцезнаходження ліцензіата","")</f>
        <v/>
      </c>
    </row>
    <row r="21" spans="1:17" ht="19.5" thickBot="1">
      <c r="A21" s="38"/>
      <c r="B21" s="66"/>
      <c r="C21" s="67"/>
      <c r="D21" s="68"/>
      <c r="E21" s="68"/>
      <c r="F21" s="140" t="s">
        <v>213</v>
      </c>
      <c r="G21" s="140"/>
      <c r="H21" s="140"/>
      <c r="I21" s="140"/>
      <c r="J21" s="140"/>
      <c r="K21" s="140"/>
      <c r="L21" s="140"/>
      <c r="M21" s="140"/>
      <c r="N21" s="141"/>
      <c r="O21" s="53" t="str">
        <f>IF(G120="","Не вказано керівника ліцензіата","")</f>
        <v/>
      </c>
      <c r="Q21" s="36"/>
    </row>
    <row r="22" spans="1:17" ht="18.75">
      <c r="A22" s="38"/>
      <c r="B22" s="38"/>
      <c r="C22" s="38"/>
      <c r="D22" s="38"/>
      <c r="E22" s="38"/>
      <c r="F22" s="38"/>
      <c r="G22" s="38"/>
      <c r="H22" s="38"/>
      <c r="I22" s="38"/>
      <c r="J22" s="38"/>
      <c r="K22" s="38"/>
      <c r="L22" s="38"/>
      <c r="M22" s="38"/>
      <c r="N22" s="38"/>
      <c r="O22" s="53" t="str">
        <f>IF(G123="","Не вказано виконавця","")</f>
        <v/>
      </c>
    </row>
    <row r="23" spans="1:17" ht="18.75">
      <c r="A23" s="38"/>
      <c r="B23" s="142" t="s">
        <v>214</v>
      </c>
      <c r="C23" s="142"/>
      <c r="D23" s="142"/>
      <c r="E23" s="142"/>
      <c r="F23" s="142"/>
      <c r="G23" s="142"/>
      <c r="H23" s="142"/>
      <c r="I23" s="142"/>
      <c r="J23" s="142"/>
      <c r="K23" s="142"/>
      <c r="L23" s="142"/>
      <c r="M23" s="142"/>
      <c r="N23" s="142"/>
      <c r="O23" s="53" t="str">
        <f>IF(D126="","Не вказано телефон","")</f>
        <v/>
      </c>
    </row>
    <row r="24" spans="1:17" ht="18.75">
      <c r="A24" s="36"/>
      <c r="B24" s="143"/>
      <c r="C24" s="143"/>
      <c r="D24" s="143"/>
      <c r="E24" s="143"/>
      <c r="F24" s="143"/>
      <c r="G24" s="143"/>
      <c r="H24" s="143"/>
      <c r="I24" s="143"/>
      <c r="J24" s="143"/>
      <c r="K24" s="143"/>
      <c r="L24" s="143"/>
      <c r="M24" s="143"/>
      <c r="N24" s="143"/>
      <c r="O24" s="53" t="str">
        <f>IF(K126="","Не вказано електронну пошту","")</f>
        <v/>
      </c>
    </row>
    <row r="25" spans="1:17" ht="180">
      <c r="A25" s="36"/>
      <c r="B25" s="69" t="s">
        <v>23</v>
      </c>
      <c r="C25" s="144" t="s">
        <v>215</v>
      </c>
      <c r="D25" s="145"/>
      <c r="E25" s="145"/>
      <c r="F25" s="145"/>
      <c r="G25" s="145"/>
      <c r="H25" s="145"/>
      <c r="I25" s="69" t="s">
        <v>216</v>
      </c>
      <c r="J25" s="69" t="s">
        <v>217</v>
      </c>
      <c r="K25" s="69" t="s">
        <v>218</v>
      </c>
      <c r="L25" s="69" t="s">
        <v>219</v>
      </c>
      <c r="M25" s="69" t="s">
        <v>220</v>
      </c>
      <c r="N25" s="69" t="s">
        <v>221</v>
      </c>
      <c r="O25" s="45"/>
    </row>
    <row r="26" spans="1:17" ht="15">
      <c r="A26" s="36"/>
      <c r="B26" s="69" t="s">
        <v>222</v>
      </c>
      <c r="C26" s="146" t="s">
        <v>223</v>
      </c>
      <c r="D26" s="147"/>
      <c r="E26" s="147"/>
      <c r="F26" s="147"/>
      <c r="G26" s="147"/>
      <c r="H26" s="147"/>
      <c r="I26" s="69" t="s">
        <v>224</v>
      </c>
      <c r="J26" s="69">
        <v>1</v>
      </c>
      <c r="K26" s="69">
        <v>2</v>
      </c>
      <c r="L26" s="69">
        <v>3</v>
      </c>
      <c r="M26" s="69">
        <v>4</v>
      </c>
      <c r="N26" s="69">
        <v>5</v>
      </c>
    </row>
    <row r="27" spans="1:17" ht="15.75">
      <c r="A27" s="36"/>
      <c r="B27" s="70" t="s">
        <v>225</v>
      </c>
      <c r="C27" s="148" t="s">
        <v>226</v>
      </c>
      <c r="D27" s="148"/>
      <c r="E27" s="148"/>
      <c r="F27" s="148"/>
      <c r="G27" s="148"/>
      <c r="H27" s="149"/>
      <c r="I27" s="71" t="s">
        <v>227</v>
      </c>
      <c r="J27" s="110">
        <f>SUM(J28:J36,J37)</f>
        <v>1327</v>
      </c>
      <c r="K27" s="73"/>
      <c r="L27" s="74">
        <f>IF(SUM(J28:J36,J37)=0,0,(SUMPRODUCT(L28:L36,J28:J36)+L37*J37)/SUM(J28:J36,J37))</f>
        <v>29.122079879427279</v>
      </c>
      <c r="M27" s="72">
        <f>SUM(M28:M36,M37)</f>
        <v>0</v>
      </c>
      <c r="N27" s="41">
        <v>0</v>
      </c>
    </row>
    <row r="28" spans="1:17" ht="36" customHeight="1">
      <c r="A28" s="36"/>
      <c r="B28" s="70" t="s">
        <v>30</v>
      </c>
      <c r="C28" s="150" t="s">
        <v>228</v>
      </c>
      <c r="D28" s="151"/>
      <c r="E28" s="151"/>
      <c r="F28" s="151"/>
      <c r="G28" s="151"/>
      <c r="H28" s="151"/>
      <c r="I28" s="71" t="s">
        <v>229</v>
      </c>
      <c r="J28" s="111"/>
      <c r="K28" s="30" t="s">
        <v>40</v>
      </c>
      <c r="L28" s="75"/>
      <c r="M28" s="30"/>
      <c r="N28" s="41">
        <v>0</v>
      </c>
    </row>
    <row r="29" spans="1:17" ht="35.25" customHeight="1">
      <c r="A29" s="36"/>
      <c r="B29" s="70" t="s">
        <v>31</v>
      </c>
      <c r="C29" s="150" t="s">
        <v>230</v>
      </c>
      <c r="D29" s="151"/>
      <c r="E29" s="151"/>
      <c r="F29" s="151"/>
      <c r="G29" s="151"/>
      <c r="H29" s="151"/>
      <c r="I29" s="71" t="s">
        <v>231</v>
      </c>
      <c r="J29" s="111"/>
      <c r="K29" s="30" t="s">
        <v>40</v>
      </c>
      <c r="L29" s="75"/>
      <c r="M29" s="30"/>
      <c r="N29" s="41">
        <v>0</v>
      </c>
    </row>
    <row r="30" spans="1:17" ht="33" customHeight="1">
      <c r="A30" s="36"/>
      <c r="B30" s="70" t="s">
        <v>67</v>
      </c>
      <c r="C30" s="150" t="s">
        <v>232</v>
      </c>
      <c r="D30" s="151"/>
      <c r="E30" s="151"/>
      <c r="F30" s="151"/>
      <c r="G30" s="151"/>
      <c r="H30" s="151"/>
      <c r="I30" s="71" t="s">
        <v>233</v>
      </c>
      <c r="J30" s="111"/>
      <c r="K30" s="30" t="s">
        <v>40</v>
      </c>
      <c r="L30" s="75"/>
      <c r="M30" s="30"/>
      <c r="N30" s="41">
        <v>0</v>
      </c>
    </row>
    <row r="31" spans="1:17" ht="36.75" customHeight="1">
      <c r="A31" s="36"/>
      <c r="B31" s="70" t="s">
        <v>68</v>
      </c>
      <c r="C31" s="150" t="s">
        <v>234</v>
      </c>
      <c r="D31" s="151"/>
      <c r="E31" s="151"/>
      <c r="F31" s="151"/>
      <c r="G31" s="151"/>
      <c r="H31" s="151"/>
      <c r="I31" s="71" t="s">
        <v>235</v>
      </c>
      <c r="J31" s="111">
        <v>377</v>
      </c>
      <c r="K31" s="30" t="s">
        <v>40</v>
      </c>
      <c r="L31" s="75">
        <v>2.9946949602122017</v>
      </c>
      <c r="M31" s="30"/>
      <c r="N31" s="41">
        <v>0</v>
      </c>
    </row>
    <row r="32" spans="1:17" ht="33" customHeight="1">
      <c r="A32" s="36"/>
      <c r="B32" s="70" t="s">
        <v>69</v>
      </c>
      <c r="C32" s="152" t="s">
        <v>236</v>
      </c>
      <c r="D32" s="153"/>
      <c r="E32" s="153"/>
      <c r="F32" s="153"/>
      <c r="G32" s="153"/>
      <c r="H32" s="154"/>
      <c r="I32" s="71" t="s">
        <v>237</v>
      </c>
      <c r="J32" s="111">
        <v>50</v>
      </c>
      <c r="K32" s="76" t="s">
        <v>70</v>
      </c>
      <c r="L32" s="75">
        <v>4.82</v>
      </c>
      <c r="M32" s="30"/>
      <c r="N32" s="41">
        <v>0</v>
      </c>
    </row>
    <row r="33" spans="1:14" ht="34.5" customHeight="1">
      <c r="A33" s="36"/>
      <c r="B33" s="70" t="s">
        <v>71</v>
      </c>
      <c r="C33" s="155" t="s">
        <v>238</v>
      </c>
      <c r="D33" s="156"/>
      <c r="E33" s="156"/>
      <c r="F33" s="156"/>
      <c r="G33" s="156"/>
      <c r="H33" s="156"/>
      <c r="I33" s="71" t="s">
        <v>239</v>
      </c>
      <c r="J33" s="111">
        <v>45</v>
      </c>
      <c r="K33" s="30" t="s">
        <v>40</v>
      </c>
      <c r="L33" s="75">
        <v>5.9777777777777779</v>
      </c>
      <c r="M33" s="30"/>
      <c r="N33" s="41">
        <v>0</v>
      </c>
    </row>
    <row r="34" spans="1:14" ht="36.75" customHeight="1">
      <c r="A34" s="36"/>
      <c r="B34" s="70" t="s">
        <v>72</v>
      </c>
      <c r="C34" s="155" t="s">
        <v>240</v>
      </c>
      <c r="D34" s="156"/>
      <c r="E34" s="156"/>
      <c r="F34" s="156"/>
      <c r="G34" s="156"/>
      <c r="H34" s="156"/>
      <c r="I34" s="71" t="s">
        <v>241</v>
      </c>
      <c r="J34" s="111"/>
      <c r="K34" s="30" t="s">
        <v>70</v>
      </c>
      <c r="L34" s="75"/>
      <c r="M34" s="30"/>
      <c r="N34" s="41">
        <v>0</v>
      </c>
    </row>
    <row r="35" spans="1:14" ht="48.75" customHeight="1">
      <c r="A35" s="36"/>
      <c r="B35" s="70" t="s">
        <v>73</v>
      </c>
      <c r="C35" s="152" t="s">
        <v>404</v>
      </c>
      <c r="D35" s="153"/>
      <c r="E35" s="153"/>
      <c r="F35" s="153"/>
      <c r="G35" s="153"/>
      <c r="H35" s="154"/>
      <c r="I35" s="71" t="s">
        <v>243</v>
      </c>
      <c r="J35" s="111">
        <v>286</v>
      </c>
      <c r="K35" s="77" t="s">
        <v>74</v>
      </c>
      <c r="L35" s="75">
        <v>126.17482517482517</v>
      </c>
      <c r="M35" s="30"/>
      <c r="N35" s="41">
        <v>0</v>
      </c>
    </row>
    <row r="36" spans="1:14" ht="189">
      <c r="A36" s="36"/>
      <c r="B36" s="70" t="s">
        <v>244</v>
      </c>
      <c r="C36" s="150" t="s">
        <v>405</v>
      </c>
      <c r="D36" s="151"/>
      <c r="E36" s="151"/>
      <c r="F36" s="151"/>
      <c r="G36" s="151"/>
      <c r="H36" s="151"/>
      <c r="I36" s="71" t="s">
        <v>246</v>
      </c>
      <c r="J36" s="111"/>
      <c r="K36" s="30" t="s">
        <v>406</v>
      </c>
      <c r="L36" s="75"/>
      <c r="M36" s="30"/>
      <c r="N36" s="41">
        <v>0</v>
      </c>
    </row>
    <row r="37" spans="1:14" ht="15.75">
      <c r="A37" s="36"/>
      <c r="B37" s="70" t="s">
        <v>251</v>
      </c>
      <c r="C37" s="157" t="s">
        <v>407</v>
      </c>
      <c r="D37" s="158"/>
      <c r="E37" s="158"/>
      <c r="F37" s="158"/>
      <c r="G37" s="158"/>
      <c r="H37" s="159"/>
      <c r="I37" s="71" t="s">
        <v>253</v>
      </c>
      <c r="J37" s="110">
        <f>SUM(J38:J39)</f>
        <v>569</v>
      </c>
      <c r="K37" s="73"/>
      <c r="L37" s="74">
        <f>IF(SUM(J38:J39)=0,0,SUMPRODUCT(L38:L39,J38:J39)/SUM(J38:J39))</f>
        <v>1.6168717047451671</v>
      </c>
      <c r="M37" s="72">
        <f>SUM(M38:M39)</f>
        <v>0</v>
      </c>
      <c r="N37" s="41">
        <v>0</v>
      </c>
    </row>
    <row r="38" spans="1:14" ht="15.75">
      <c r="A38" s="36"/>
      <c r="B38" s="70" t="s">
        <v>79</v>
      </c>
      <c r="C38" s="157" t="s">
        <v>247</v>
      </c>
      <c r="D38" s="158"/>
      <c r="E38" s="158"/>
      <c r="F38" s="158"/>
      <c r="G38" s="158"/>
      <c r="H38" s="159"/>
      <c r="I38" s="71" t="s">
        <v>254</v>
      </c>
      <c r="J38" s="111">
        <v>215</v>
      </c>
      <c r="K38" s="76" t="s">
        <v>80</v>
      </c>
      <c r="L38" s="75">
        <v>1.4186046511627908</v>
      </c>
      <c r="M38" s="30"/>
      <c r="N38" s="41">
        <v>0</v>
      </c>
    </row>
    <row r="39" spans="1:14" ht="15.75">
      <c r="A39" s="36"/>
      <c r="B39" s="70" t="s">
        <v>81</v>
      </c>
      <c r="C39" s="160" t="s">
        <v>249</v>
      </c>
      <c r="D39" s="161"/>
      <c r="E39" s="161"/>
      <c r="F39" s="161"/>
      <c r="G39" s="161"/>
      <c r="H39" s="161"/>
      <c r="I39" s="71" t="s">
        <v>255</v>
      </c>
      <c r="J39" s="111">
        <v>354</v>
      </c>
      <c r="K39" s="76" t="s">
        <v>40</v>
      </c>
      <c r="L39" s="75">
        <v>1.7372881355932204</v>
      </c>
      <c r="M39" s="30"/>
      <c r="N39" s="41">
        <v>0</v>
      </c>
    </row>
    <row r="40" spans="1:14" ht="15.75">
      <c r="A40" s="36"/>
      <c r="B40" s="70" t="s">
        <v>256</v>
      </c>
      <c r="C40" s="148" t="s">
        <v>257</v>
      </c>
      <c r="D40" s="148"/>
      <c r="E40" s="148"/>
      <c r="F40" s="148"/>
      <c r="G40" s="148"/>
      <c r="H40" s="149"/>
      <c r="I40" s="71" t="s">
        <v>258</v>
      </c>
      <c r="J40" s="110">
        <f>SUM(J41:J44)</f>
        <v>3295</v>
      </c>
      <c r="K40" s="73"/>
      <c r="L40" s="74">
        <f>IF(SUM(J41:J44)=0,0,SUMPRODUCT(L41:L44,J41:J44)/SUM(J41:J44))</f>
        <v>1.5857359635811836</v>
      </c>
      <c r="M40" s="72">
        <f>SUM(M41:M44)</f>
        <v>0</v>
      </c>
      <c r="N40" s="41">
        <v>0</v>
      </c>
    </row>
    <row r="41" spans="1:14" ht="36" customHeight="1">
      <c r="A41" s="36"/>
      <c r="B41" s="70" t="s">
        <v>32</v>
      </c>
      <c r="C41" s="148" t="s">
        <v>259</v>
      </c>
      <c r="D41" s="148"/>
      <c r="E41" s="148"/>
      <c r="F41" s="148"/>
      <c r="G41" s="148"/>
      <c r="H41" s="149"/>
      <c r="I41" s="71" t="s">
        <v>260</v>
      </c>
      <c r="J41" s="111"/>
      <c r="K41" s="30" t="s">
        <v>40</v>
      </c>
      <c r="L41" s="75"/>
      <c r="M41" s="30"/>
      <c r="N41" s="41">
        <v>0</v>
      </c>
    </row>
    <row r="42" spans="1:14" ht="36.75" customHeight="1">
      <c r="A42" s="36"/>
      <c r="B42" s="70" t="s">
        <v>33</v>
      </c>
      <c r="C42" s="148" t="s">
        <v>261</v>
      </c>
      <c r="D42" s="148"/>
      <c r="E42" s="148"/>
      <c r="F42" s="148"/>
      <c r="G42" s="148"/>
      <c r="H42" s="149"/>
      <c r="I42" s="71" t="s">
        <v>262</v>
      </c>
      <c r="J42" s="111">
        <v>496</v>
      </c>
      <c r="K42" s="30" t="s">
        <v>40</v>
      </c>
      <c r="L42" s="75">
        <v>3.0181451612903225</v>
      </c>
      <c r="M42" s="30"/>
      <c r="N42" s="41">
        <v>0</v>
      </c>
    </row>
    <row r="43" spans="1:14" ht="33.75" customHeight="1">
      <c r="A43" s="36"/>
      <c r="B43" s="70" t="s">
        <v>82</v>
      </c>
      <c r="C43" s="148" t="s">
        <v>263</v>
      </c>
      <c r="D43" s="148"/>
      <c r="E43" s="148"/>
      <c r="F43" s="148"/>
      <c r="G43" s="148"/>
      <c r="H43" s="149"/>
      <c r="I43" s="71" t="s">
        <v>264</v>
      </c>
      <c r="J43" s="111">
        <v>2775</v>
      </c>
      <c r="K43" s="30" t="s">
        <v>40</v>
      </c>
      <c r="L43" s="75">
        <v>1.2836036036036036</v>
      </c>
      <c r="M43" s="30"/>
      <c r="N43" s="41">
        <v>0</v>
      </c>
    </row>
    <row r="44" spans="1:14" ht="31.5">
      <c r="A44" s="36"/>
      <c r="B44" s="70" t="s">
        <v>83</v>
      </c>
      <c r="C44" s="148" t="s">
        <v>265</v>
      </c>
      <c r="D44" s="148"/>
      <c r="E44" s="148"/>
      <c r="F44" s="148"/>
      <c r="G44" s="148"/>
      <c r="H44" s="149"/>
      <c r="I44" s="71" t="s">
        <v>266</v>
      </c>
      <c r="J44" s="111">
        <v>24</v>
      </c>
      <c r="K44" s="30" t="s">
        <v>40</v>
      </c>
      <c r="L44" s="75">
        <v>6.916666666666667</v>
      </c>
      <c r="M44" s="30"/>
      <c r="N44" s="41">
        <v>0</v>
      </c>
    </row>
    <row r="45" spans="1:14" ht="15.75">
      <c r="A45" s="36"/>
      <c r="B45" s="70" t="s">
        <v>267</v>
      </c>
      <c r="C45" s="157" t="s">
        <v>268</v>
      </c>
      <c r="D45" s="162"/>
      <c r="E45" s="162"/>
      <c r="F45" s="162"/>
      <c r="G45" s="162"/>
      <c r="H45" s="162"/>
      <c r="I45" s="71" t="s">
        <v>269</v>
      </c>
      <c r="J45" s="110">
        <f>SUM(J46,J47,J50)</f>
        <v>380</v>
      </c>
      <c r="K45" s="73"/>
      <c r="L45" s="74">
        <f>IF(SUM(J46:J47,J50)=0,0,(L46*J46+L47*J47+L50*J50)/SUM(J46:J47,J50))</f>
        <v>1.3973684210526316</v>
      </c>
      <c r="M45" s="72">
        <f>SUM(M46,M47,M50)</f>
        <v>0</v>
      </c>
      <c r="N45" s="41">
        <v>0</v>
      </c>
    </row>
    <row r="46" spans="1:14" ht="110.25">
      <c r="A46" s="36"/>
      <c r="B46" s="70" t="s">
        <v>84</v>
      </c>
      <c r="C46" s="163" t="s">
        <v>270</v>
      </c>
      <c r="D46" s="162"/>
      <c r="E46" s="162"/>
      <c r="F46" s="162"/>
      <c r="G46" s="162"/>
      <c r="H46" s="162"/>
      <c r="I46" s="71" t="s">
        <v>271</v>
      </c>
      <c r="J46" s="111"/>
      <c r="K46" s="30" t="s">
        <v>85</v>
      </c>
      <c r="L46" s="75"/>
      <c r="M46" s="30"/>
      <c r="N46" s="41">
        <v>0</v>
      </c>
    </row>
    <row r="47" spans="1:14" ht="36.75" customHeight="1">
      <c r="A47" s="36"/>
      <c r="B47" s="70" t="s">
        <v>272</v>
      </c>
      <c r="C47" s="157" t="s">
        <v>273</v>
      </c>
      <c r="D47" s="162"/>
      <c r="E47" s="162"/>
      <c r="F47" s="162"/>
      <c r="G47" s="162"/>
      <c r="H47" s="162"/>
      <c r="I47" s="71" t="s">
        <v>274</v>
      </c>
      <c r="J47" s="110">
        <f>SUM(J48:J49)</f>
        <v>379</v>
      </c>
      <c r="K47" s="73"/>
      <c r="L47" s="74">
        <f>IF(SUM(J48:J49)=0,0,SUMPRODUCT(L48:L49,J48:J49)/SUM(J48:J49))</f>
        <v>1.3984168865435356</v>
      </c>
      <c r="M47" s="72">
        <f>SUM(M48:M49)</f>
        <v>0</v>
      </c>
      <c r="N47" s="41">
        <v>0</v>
      </c>
    </row>
    <row r="48" spans="1:14" ht="31.5">
      <c r="A48" s="36"/>
      <c r="B48" s="70" t="s">
        <v>86</v>
      </c>
      <c r="C48" s="157" t="s">
        <v>275</v>
      </c>
      <c r="D48" s="158"/>
      <c r="E48" s="158"/>
      <c r="F48" s="158"/>
      <c r="G48" s="158"/>
      <c r="H48" s="159"/>
      <c r="I48" s="71" t="s">
        <v>276</v>
      </c>
      <c r="J48" s="111">
        <v>150</v>
      </c>
      <c r="K48" s="30" t="s">
        <v>87</v>
      </c>
      <c r="L48" s="75">
        <v>1</v>
      </c>
      <c r="M48" s="30"/>
      <c r="N48" s="41">
        <v>0</v>
      </c>
    </row>
    <row r="49" spans="1:14" ht="15.75">
      <c r="A49" s="36"/>
      <c r="B49" s="70" t="s">
        <v>88</v>
      </c>
      <c r="C49" s="160" t="s">
        <v>249</v>
      </c>
      <c r="D49" s="161"/>
      <c r="E49" s="161"/>
      <c r="F49" s="161"/>
      <c r="G49" s="161"/>
      <c r="H49" s="161"/>
      <c r="I49" s="71" t="s">
        <v>277</v>
      </c>
      <c r="J49" s="111">
        <v>229</v>
      </c>
      <c r="K49" s="30" t="s">
        <v>89</v>
      </c>
      <c r="L49" s="75">
        <v>1.6593886462882097</v>
      </c>
      <c r="M49" s="30"/>
      <c r="N49" s="41">
        <v>0</v>
      </c>
    </row>
    <row r="50" spans="1:14" ht="38.25" customHeight="1">
      <c r="A50" s="36"/>
      <c r="B50" s="70" t="s">
        <v>278</v>
      </c>
      <c r="C50" s="164" t="s">
        <v>279</v>
      </c>
      <c r="D50" s="165"/>
      <c r="E50" s="165"/>
      <c r="F50" s="165"/>
      <c r="G50" s="165"/>
      <c r="H50" s="165"/>
      <c r="I50" s="71" t="s">
        <v>280</v>
      </c>
      <c r="J50" s="110">
        <f>SUM(J51:J52)</f>
        <v>1</v>
      </c>
      <c r="K50" s="73"/>
      <c r="L50" s="74">
        <f>IF(SUM(J51:J52)=0,0,SUMPRODUCT(L51:L52,J51:J52)/SUM(J51:J52))</f>
        <v>1</v>
      </c>
      <c r="M50" s="72">
        <f>SUM(M51:M52)</f>
        <v>0</v>
      </c>
      <c r="N50" s="41">
        <v>0</v>
      </c>
    </row>
    <row r="51" spans="1:14" ht="15.75">
      <c r="A51" s="36"/>
      <c r="B51" s="70" t="s">
        <v>90</v>
      </c>
      <c r="C51" s="157" t="s">
        <v>247</v>
      </c>
      <c r="D51" s="158"/>
      <c r="E51" s="158"/>
      <c r="F51" s="158"/>
      <c r="G51" s="158"/>
      <c r="H51" s="159"/>
      <c r="I51" s="71" t="s">
        <v>281</v>
      </c>
      <c r="J51" s="112">
        <v>1</v>
      </c>
      <c r="K51" s="76" t="s">
        <v>80</v>
      </c>
      <c r="L51" s="75">
        <v>1</v>
      </c>
      <c r="M51" s="78"/>
      <c r="N51" s="41">
        <v>0</v>
      </c>
    </row>
    <row r="52" spans="1:14" ht="15.75">
      <c r="A52" s="36"/>
      <c r="B52" s="70" t="s">
        <v>91</v>
      </c>
      <c r="C52" s="160" t="s">
        <v>249</v>
      </c>
      <c r="D52" s="161"/>
      <c r="E52" s="161"/>
      <c r="F52" s="161"/>
      <c r="G52" s="161"/>
      <c r="H52" s="161"/>
      <c r="I52" s="71" t="s">
        <v>282</v>
      </c>
      <c r="J52" s="113"/>
      <c r="K52" s="76" t="s">
        <v>40</v>
      </c>
      <c r="L52" s="75"/>
      <c r="M52" s="79"/>
      <c r="N52" s="41">
        <v>0</v>
      </c>
    </row>
    <row r="53" spans="1:14" ht="15.75">
      <c r="A53" s="36"/>
      <c r="B53" s="70" t="s">
        <v>283</v>
      </c>
      <c r="C53" s="163" t="s">
        <v>284</v>
      </c>
      <c r="D53" s="162"/>
      <c r="E53" s="162"/>
      <c r="F53" s="162"/>
      <c r="G53" s="162"/>
      <c r="H53" s="166"/>
      <c r="I53" s="71" t="s">
        <v>285</v>
      </c>
      <c r="J53" s="110">
        <f>SUM(J54,J57)</f>
        <v>0</v>
      </c>
      <c r="K53" s="73"/>
      <c r="L53" s="74">
        <f>IF(SUM(J54,J57)=0,0,(L54*J54+L57*J57)/SUM(J54,J57))</f>
        <v>0</v>
      </c>
      <c r="M53" s="72">
        <f>SUM(M54,M57)</f>
        <v>0</v>
      </c>
      <c r="N53" s="41">
        <v>0</v>
      </c>
    </row>
    <row r="54" spans="1:14" ht="15.75">
      <c r="A54" s="36"/>
      <c r="B54" s="70" t="s">
        <v>286</v>
      </c>
      <c r="C54" s="167" t="s">
        <v>287</v>
      </c>
      <c r="D54" s="168"/>
      <c r="E54" s="168"/>
      <c r="F54" s="168"/>
      <c r="G54" s="168"/>
      <c r="H54" s="169"/>
      <c r="I54" s="71" t="s">
        <v>288</v>
      </c>
      <c r="J54" s="110">
        <f>SUM(J55:J56)</f>
        <v>0</v>
      </c>
      <c r="K54" s="73"/>
      <c r="L54" s="74">
        <f>IF(SUM(J55:J56)=0,0,SUMPRODUCT(L55:L56,J55:J56)/SUM(J55:J56))</f>
        <v>0</v>
      </c>
      <c r="M54" s="72">
        <f>SUM(M55:M56)</f>
        <v>0</v>
      </c>
      <c r="N54" s="41">
        <v>0</v>
      </c>
    </row>
    <row r="55" spans="1:14" ht="31.5">
      <c r="A55" s="36"/>
      <c r="B55" s="70" t="s">
        <v>92</v>
      </c>
      <c r="C55" s="157" t="s">
        <v>247</v>
      </c>
      <c r="D55" s="158"/>
      <c r="E55" s="158"/>
      <c r="F55" s="158"/>
      <c r="G55" s="158"/>
      <c r="H55" s="159"/>
      <c r="I55" s="71" t="s">
        <v>289</v>
      </c>
      <c r="J55" s="113"/>
      <c r="K55" s="30" t="s">
        <v>87</v>
      </c>
      <c r="L55" s="75"/>
      <c r="M55" s="80"/>
      <c r="N55" s="41">
        <v>0</v>
      </c>
    </row>
    <row r="56" spans="1:14" ht="15.75">
      <c r="A56" s="36"/>
      <c r="B56" s="70" t="s">
        <v>93</v>
      </c>
      <c r="C56" s="160" t="s">
        <v>249</v>
      </c>
      <c r="D56" s="161"/>
      <c r="E56" s="161"/>
      <c r="F56" s="161"/>
      <c r="G56" s="161"/>
      <c r="H56" s="161"/>
      <c r="I56" s="71" t="s">
        <v>290</v>
      </c>
      <c r="J56" s="113"/>
      <c r="K56" s="30" t="s">
        <v>89</v>
      </c>
      <c r="L56" s="75"/>
      <c r="M56" s="79"/>
      <c r="N56" s="41">
        <v>0</v>
      </c>
    </row>
    <row r="57" spans="1:14" ht="15.75">
      <c r="A57" s="36"/>
      <c r="B57" s="70" t="s">
        <v>34</v>
      </c>
      <c r="C57" s="170" t="s">
        <v>291</v>
      </c>
      <c r="D57" s="171"/>
      <c r="E57" s="171"/>
      <c r="F57" s="171"/>
      <c r="G57" s="171"/>
      <c r="H57" s="171"/>
      <c r="I57" s="71" t="s">
        <v>292</v>
      </c>
      <c r="J57" s="114"/>
      <c r="K57" s="76" t="s">
        <v>80</v>
      </c>
      <c r="L57" s="75"/>
      <c r="M57" s="80"/>
      <c r="N57" s="41">
        <v>0</v>
      </c>
    </row>
    <row r="58" spans="1:14" ht="15.75">
      <c r="A58" s="36"/>
      <c r="B58" s="70" t="s">
        <v>293</v>
      </c>
      <c r="C58" s="157" t="s">
        <v>294</v>
      </c>
      <c r="D58" s="162"/>
      <c r="E58" s="162"/>
      <c r="F58" s="162"/>
      <c r="G58" s="162"/>
      <c r="H58" s="162"/>
      <c r="I58" s="71" t="s">
        <v>295</v>
      </c>
      <c r="J58" s="110">
        <f>SUM(J59:J61)</f>
        <v>267</v>
      </c>
      <c r="K58" s="73"/>
      <c r="L58" s="74">
        <f>IF(SUM(J59:J61)=0,0,SUMPRODUCT(L59:L61,J59:J61)/SUM(J59:J61))</f>
        <v>3.1348314606741572</v>
      </c>
      <c r="M58" s="72">
        <f>SUM(M59:M61)</f>
        <v>0</v>
      </c>
      <c r="N58" s="41">
        <v>0</v>
      </c>
    </row>
    <row r="59" spans="1:14" ht="36" customHeight="1">
      <c r="A59" s="36"/>
      <c r="B59" s="70" t="s">
        <v>35</v>
      </c>
      <c r="C59" s="152" t="s">
        <v>296</v>
      </c>
      <c r="D59" s="153"/>
      <c r="E59" s="153"/>
      <c r="F59" s="153"/>
      <c r="G59" s="153"/>
      <c r="H59" s="154"/>
      <c r="I59" s="71" t="s">
        <v>297</v>
      </c>
      <c r="J59" s="113">
        <v>4</v>
      </c>
      <c r="K59" s="76" t="s">
        <v>94</v>
      </c>
      <c r="L59" s="81">
        <v>2</v>
      </c>
      <c r="M59" s="80"/>
      <c r="N59" s="41">
        <v>0</v>
      </c>
    </row>
    <row r="60" spans="1:14" ht="42" customHeight="1">
      <c r="A60" s="36"/>
      <c r="B60" s="70" t="s">
        <v>36</v>
      </c>
      <c r="C60" s="152" t="s">
        <v>298</v>
      </c>
      <c r="D60" s="153"/>
      <c r="E60" s="153"/>
      <c r="F60" s="153"/>
      <c r="G60" s="153"/>
      <c r="H60" s="154"/>
      <c r="I60" s="71" t="s">
        <v>299</v>
      </c>
      <c r="J60" s="113">
        <v>246</v>
      </c>
      <c r="K60" s="76" t="s">
        <v>40</v>
      </c>
      <c r="L60" s="81">
        <v>3.2276422764227641</v>
      </c>
      <c r="M60" s="80"/>
      <c r="N60" s="41">
        <v>0</v>
      </c>
    </row>
    <row r="61" spans="1:14" ht="32.25" customHeight="1">
      <c r="A61" s="36"/>
      <c r="B61" s="70" t="s">
        <v>95</v>
      </c>
      <c r="C61" s="152" t="s">
        <v>300</v>
      </c>
      <c r="D61" s="153"/>
      <c r="E61" s="153"/>
      <c r="F61" s="153"/>
      <c r="G61" s="153"/>
      <c r="H61" s="154"/>
      <c r="I61" s="71" t="s">
        <v>301</v>
      </c>
      <c r="J61" s="113">
        <v>17</v>
      </c>
      <c r="K61" s="76" t="s">
        <v>40</v>
      </c>
      <c r="L61" s="81">
        <v>2.0588235294117645</v>
      </c>
      <c r="M61" s="80"/>
      <c r="N61" s="41">
        <v>0</v>
      </c>
    </row>
    <row r="62" spans="1:14" ht="32.25" customHeight="1">
      <c r="A62" s="36"/>
      <c r="B62" s="70" t="s">
        <v>302</v>
      </c>
      <c r="C62" s="152" t="s">
        <v>303</v>
      </c>
      <c r="D62" s="153"/>
      <c r="E62" s="153"/>
      <c r="F62" s="153"/>
      <c r="G62" s="153"/>
      <c r="H62" s="154"/>
      <c r="I62" s="71" t="s">
        <v>304</v>
      </c>
      <c r="J62" s="110">
        <f>SUM(J63:J65)</f>
        <v>84</v>
      </c>
      <c r="K62" s="73"/>
      <c r="L62" s="74">
        <f>IF(SUM(J63:J65)=0,0,SUMPRODUCT(L63:L65,J63:J65)/SUM(J63:J65))</f>
        <v>14.023809523809524</v>
      </c>
      <c r="M62" s="72">
        <f>SUM(M63:M65)</f>
        <v>0</v>
      </c>
      <c r="N62" s="41">
        <v>0</v>
      </c>
    </row>
    <row r="63" spans="1:14" ht="32.25" customHeight="1">
      <c r="A63" s="36"/>
      <c r="B63" s="70" t="s">
        <v>37</v>
      </c>
      <c r="C63" s="152" t="s">
        <v>305</v>
      </c>
      <c r="D63" s="153"/>
      <c r="E63" s="153"/>
      <c r="F63" s="153"/>
      <c r="G63" s="153"/>
      <c r="H63" s="154"/>
      <c r="I63" s="71" t="s">
        <v>306</v>
      </c>
      <c r="J63" s="113">
        <v>76</v>
      </c>
      <c r="K63" s="30" t="s">
        <v>96</v>
      </c>
      <c r="L63" s="81">
        <v>14.973684210526315</v>
      </c>
      <c r="M63" s="79"/>
      <c r="N63" s="41">
        <v>0</v>
      </c>
    </row>
    <row r="64" spans="1:14" ht="31.5">
      <c r="A64" s="36"/>
      <c r="B64" s="70" t="s">
        <v>38</v>
      </c>
      <c r="C64" s="152" t="s">
        <v>307</v>
      </c>
      <c r="D64" s="153"/>
      <c r="E64" s="153"/>
      <c r="F64" s="153"/>
      <c r="G64" s="153"/>
      <c r="H64" s="154"/>
      <c r="I64" s="71" t="s">
        <v>308</v>
      </c>
      <c r="J64" s="113">
        <v>5</v>
      </c>
      <c r="K64" s="30" t="s">
        <v>80</v>
      </c>
      <c r="L64" s="81">
        <v>2.2000000000000002</v>
      </c>
      <c r="M64" s="79"/>
      <c r="N64" s="41">
        <v>0</v>
      </c>
    </row>
    <row r="65" spans="1:14" ht="15.75">
      <c r="A65" s="36"/>
      <c r="B65" s="70" t="s">
        <v>39</v>
      </c>
      <c r="C65" s="152" t="s">
        <v>309</v>
      </c>
      <c r="D65" s="153"/>
      <c r="E65" s="153"/>
      <c r="F65" s="153"/>
      <c r="G65" s="153"/>
      <c r="H65" s="154"/>
      <c r="I65" s="71" t="s">
        <v>310</v>
      </c>
      <c r="J65" s="113">
        <v>3</v>
      </c>
      <c r="K65" s="30" t="s">
        <v>70</v>
      </c>
      <c r="L65" s="81">
        <v>9.6666666666666661</v>
      </c>
      <c r="M65" s="79"/>
      <c r="N65" s="41">
        <v>0</v>
      </c>
    </row>
    <row r="66" spans="1:14" ht="48" customHeight="1">
      <c r="A66" s="36"/>
      <c r="B66" s="70" t="s">
        <v>97</v>
      </c>
      <c r="C66" s="152" t="s">
        <v>311</v>
      </c>
      <c r="D66" s="153"/>
      <c r="E66" s="153"/>
      <c r="F66" s="153"/>
      <c r="G66" s="153"/>
      <c r="H66" s="154"/>
      <c r="I66" s="71" t="s">
        <v>312</v>
      </c>
      <c r="J66" s="113">
        <v>612</v>
      </c>
      <c r="K66" s="30" t="s">
        <v>98</v>
      </c>
      <c r="L66" s="81">
        <v>35.594771241830067</v>
      </c>
      <c r="M66" s="79">
        <v>1</v>
      </c>
      <c r="N66" s="41">
        <v>1.6339869281045752E-3</v>
      </c>
    </row>
    <row r="67" spans="1:14" ht="27" customHeight="1">
      <c r="A67" s="36"/>
      <c r="B67" s="144" t="s">
        <v>313</v>
      </c>
      <c r="C67" s="144"/>
      <c r="D67" s="144"/>
      <c r="E67" s="144"/>
      <c r="F67" s="144"/>
      <c r="G67" s="144"/>
      <c r="H67" s="144"/>
      <c r="I67" s="71" t="s">
        <v>314</v>
      </c>
      <c r="J67" s="110">
        <f>J27+J40+J45+J53+J58+J62+J66</f>
        <v>5965</v>
      </c>
      <c r="K67" s="73"/>
      <c r="L67" s="73"/>
      <c r="M67" s="72">
        <f>M27+M40+M45+M53+M58+M62+M66</f>
        <v>1</v>
      </c>
      <c r="N67" s="41">
        <v>1.6764459346186087E-4</v>
      </c>
    </row>
    <row r="68" spans="1:14" ht="51" customHeight="1">
      <c r="A68" s="36"/>
      <c r="B68" s="82"/>
      <c r="C68" s="82"/>
      <c r="D68" s="82"/>
      <c r="E68" s="82"/>
      <c r="F68" s="82"/>
      <c r="G68" s="82"/>
      <c r="H68" s="82"/>
      <c r="I68" s="83"/>
      <c r="J68" s="84"/>
      <c r="K68" s="85"/>
      <c r="L68" s="85"/>
      <c r="M68" s="86"/>
      <c r="N68" s="86"/>
    </row>
    <row r="69" spans="1:14" ht="15.75">
      <c r="A69" s="36"/>
      <c r="B69" s="172">
        <v>2</v>
      </c>
      <c r="C69" s="172"/>
      <c r="D69" s="172"/>
      <c r="E69" s="172"/>
      <c r="F69" s="172"/>
      <c r="G69" s="172"/>
      <c r="H69" s="172"/>
      <c r="I69" s="172"/>
      <c r="J69" s="172"/>
      <c r="K69" s="172"/>
      <c r="L69" s="172"/>
      <c r="M69" s="172"/>
      <c r="N69" s="172"/>
    </row>
    <row r="70" spans="1:14" ht="15.75">
      <c r="A70" s="36"/>
      <c r="B70" s="173" t="s">
        <v>315</v>
      </c>
      <c r="C70" s="173"/>
      <c r="D70" s="173"/>
      <c r="E70" s="173"/>
      <c r="F70" s="173"/>
      <c r="G70" s="173"/>
      <c r="H70" s="173"/>
      <c r="I70" s="173"/>
      <c r="J70" s="173"/>
      <c r="K70" s="173"/>
      <c r="L70" s="173"/>
      <c r="M70" s="173"/>
      <c r="N70" s="173"/>
    </row>
    <row r="71" spans="1:14" ht="15.75">
      <c r="A71" s="36"/>
      <c r="B71" s="174" t="s">
        <v>316</v>
      </c>
      <c r="C71" s="142"/>
      <c r="D71" s="142"/>
      <c r="E71" s="142"/>
      <c r="F71" s="142"/>
      <c r="G71" s="142"/>
      <c r="H71" s="142"/>
      <c r="I71" s="142"/>
      <c r="J71" s="142"/>
      <c r="K71" s="142"/>
      <c r="L71" s="142"/>
      <c r="M71" s="142"/>
      <c r="N71" s="142"/>
    </row>
    <row r="72" spans="1:14" ht="15.75">
      <c r="A72" s="36"/>
      <c r="B72" s="87"/>
      <c r="C72" s="88"/>
      <c r="D72" s="89"/>
      <c r="E72" s="89"/>
      <c r="F72" s="89"/>
      <c r="G72" s="89"/>
      <c r="H72" s="89"/>
      <c r="I72" s="90"/>
      <c r="K72" s="91"/>
      <c r="L72" s="92"/>
      <c r="M72" s="92"/>
      <c r="N72" s="92"/>
    </row>
    <row r="73" spans="1:14" ht="15.75">
      <c r="A73" s="36"/>
      <c r="B73" s="87"/>
      <c r="C73" s="88"/>
      <c r="D73" s="89"/>
      <c r="E73" s="89"/>
      <c r="F73" s="89"/>
      <c r="G73" s="89"/>
      <c r="H73" s="89"/>
      <c r="I73" s="90"/>
      <c r="K73" s="91"/>
      <c r="L73" s="92"/>
      <c r="M73" s="92"/>
      <c r="N73" s="92"/>
    </row>
    <row r="74" spans="1:14" ht="173.25">
      <c r="A74" s="36"/>
      <c r="B74" s="93" t="s">
        <v>317</v>
      </c>
      <c r="C74" s="144" t="s">
        <v>318</v>
      </c>
      <c r="D74" s="144"/>
      <c r="E74" s="144"/>
      <c r="F74" s="144"/>
      <c r="G74" s="144"/>
      <c r="H74" s="144"/>
      <c r="I74" s="94" t="s">
        <v>216</v>
      </c>
      <c r="J74" s="94" t="s">
        <v>319</v>
      </c>
      <c r="K74" s="94" t="s">
        <v>320</v>
      </c>
      <c r="L74" s="92"/>
      <c r="M74" s="92"/>
      <c r="N74" s="92"/>
    </row>
    <row r="75" spans="1:14" ht="15.75">
      <c r="A75" s="36"/>
      <c r="B75" s="94" t="s">
        <v>222</v>
      </c>
      <c r="C75" s="144" t="s">
        <v>223</v>
      </c>
      <c r="D75" s="144"/>
      <c r="E75" s="144"/>
      <c r="F75" s="144"/>
      <c r="G75" s="144"/>
      <c r="H75" s="95" t="s">
        <v>224</v>
      </c>
      <c r="I75" s="96" t="s">
        <v>321</v>
      </c>
      <c r="J75" s="94">
        <v>1</v>
      </c>
      <c r="K75" s="97">
        <v>2</v>
      </c>
      <c r="L75" s="92"/>
      <c r="M75" s="92"/>
      <c r="N75" s="92"/>
    </row>
    <row r="76" spans="1:14" ht="51.75" customHeight="1">
      <c r="A76" s="36"/>
      <c r="B76" s="98" t="s">
        <v>130</v>
      </c>
      <c r="C76" s="148" t="s">
        <v>131</v>
      </c>
      <c r="D76" s="148"/>
      <c r="E76" s="148"/>
      <c r="F76" s="148"/>
      <c r="G76" s="148"/>
      <c r="H76" s="94" t="s">
        <v>40</v>
      </c>
      <c r="I76" s="71" t="s">
        <v>322</v>
      </c>
      <c r="J76" s="30"/>
      <c r="K76" s="76"/>
      <c r="L76" s="92"/>
      <c r="M76" s="92"/>
      <c r="N76" s="92"/>
    </row>
    <row r="77" spans="1:14" ht="40.5" customHeight="1">
      <c r="A77" s="36"/>
      <c r="B77" s="98" t="s">
        <v>132</v>
      </c>
      <c r="C77" s="148" t="s">
        <v>133</v>
      </c>
      <c r="D77" s="148"/>
      <c r="E77" s="148"/>
      <c r="F77" s="148"/>
      <c r="G77" s="148"/>
      <c r="H77" s="94" t="s">
        <v>40</v>
      </c>
      <c r="I77" s="71" t="s">
        <v>323</v>
      </c>
      <c r="J77" s="30"/>
      <c r="K77" s="76"/>
      <c r="L77" s="92"/>
      <c r="M77" s="92"/>
      <c r="N77" s="92"/>
    </row>
    <row r="78" spans="1:14" ht="46.5" customHeight="1">
      <c r="A78" s="36"/>
      <c r="B78" s="98" t="s">
        <v>134</v>
      </c>
      <c r="C78" s="148" t="s">
        <v>135</v>
      </c>
      <c r="D78" s="148"/>
      <c r="E78" s="148"/>
      <c r="F78" s="148"/>
      <c r="G78" s="148"/>
      <c r="H78" s="94" t="s">
        <v>40</v>
      </c>
      <c r="I78" s="71" t="s">
        <v>324</v>
      </c>
      <c r="J78" s="30"/>
      <c r="K78" s="76"/>
      <c r="L78" s="92"/>
      <c r="M78" s="92"/>
      <c r="N78" s="92"/>
    </row>
    <row r="79" spans="1:14" ht="38.25" customHeight="1">
      <c r="A79" s="36"/>
      <c r="B79" s="98" t="s">
        <v>136</v>
      </c>
      <c r="C79" s="148" t="s">
        <v>137</v>
      </c>
      <c r="D79" s="148"/>
      <c r="E79" s="148"/>
      <c r="F79" s="148"/>
      <c r="G79" s="148"/>
      <c r="H79" s="94" t="s">
        <v>40</v>
      </c>
      <c r="I79" s="71" t="s">
        <v>325</v>
      </c>
      <c r="J79" s="30"/>
      <c r="K79" s="76"/>
      <c r="L79" s="92"/>
      <c r="M79" s="92"/>
      <c r="N79" s="92"/>
    </row>
    <row r="80" spans="1:14" ht="51" customHeight="1">
      <c r="A80" s="36"/>
      <c r="B80" s="98" t="s">
        <v>138</v>
      </c>
      <c r="C80" s="148" t="s">
        <v>139</v>
      </c>
      <c r="D80" s="148"/>
      <c r="E80" s="148"/>
      <c r="F80" s="148"/>
      <c r="G80" s="148"/>
      <c r="H80" s="94" t="s">
        <v>70</v>
      </c>
      <c r="I80" s="71" t="s">
        <v>326</v>
      </c>
      <c r="J80" s="30"/>
      <c r="K80" s="76"/>
      <c r="L80" s="92"/>
      <c r="M80" s="92"/>
      <c r="N80" s="92"/>
    </row>
    <row r="81" spans="1:14" ht="48" customHeight="1">
      <c r="A81" s="36"/>
      <c r="B81" s="98" t="s">
        <v>140</v>
      </c>
      <c r="C81" s="148" t="s">
        <v>141</v>
      </c>
      <c r="D81" s="148"/>
      <c r="E81" s="148"/>
      <c r="F81" s="148"/>
      <c r="G81" s="148"/>
      <c r="H81" s="94" t="s">
        <v>40</v>
      </c>
      <c r="I81" s="71" t="s">
        <v>327</v>
      </c>
      <c r="J81" s="30"/>
      <c r="K81" s="76"/>
      <c r="L81" s="92"/>
      <c r="M81" s="92"/>
      <c r="N81" s="92"/>
    </row>
    <row r="82" spans="1:14" ht="45.75" customHeight="1">
      <c r="A82" s="36"/>
      <c r="B82" s="98" t="s">
        <v>142</v>
      </c>
      <c r="C82" s="148" t="s">
        <v>143</v>
      </c>
      <c r="D82" s="148"/>
      <c r="E82" s="148"/>
      <c r="F82" s="148"/>
      <c r="G82" s="148"/>
      <c r="H82" s="94" t="s">
        <v>70</v>
      </c>
      <c r="I82" s="71" t="s">
        <v>328</v>
      </c>
      <c r="J82" s="30"/>
      <c r="K82" s="76"/>
      <c r="L82" s="92"/>
      <c r="M82" s="92"/>
      <c r="N82" s="92"/>
    </row>
    <row r="83" spans="1:14" ht="46.5" customHeight="1">
      <c r="A83" s="36"/>
      <c r="B83" s="98" t="s">
        <v>144</v>
      </c>
      <c r="C83" s="148" t="s">
        <v>408</v>
      </c>
      <c r="D83" s="148"/>
      <c r="E83" s="148"/>
      <c r="F83" s="148"/>
      <c r="G83" s="148"/>
      <c r="H83" s="94" t="s">
        <v>74</v>
      </c>
      <c r="I83" s="71" t="s">
        <v>329</v>
      </c>
      <c r="J83" s="30"/>
      <c r="K83" s="76"/>
      <c r="L83" s="92"/>
      <c r="M83" s="92"/>
      <c r="N83" s="92"/>
    </row>
    <row r="84" spans="1:14" ht="51" customHeight="1">
      <c r="A84" s="36"/>
      <c r="B84" s="93" t="s">
        <v>330</v>
      </c>
      <c r="C84" s="149" t="s">
        <v>331</v>
      </c>
      <c r="D84" s="175"/>
      <c r="E84" s="175"/>
      <c r="F84" s="175"/>
      <c r="G84" s="175"/>
      <c r="H84" s="69" t="s">
        <v>406</v>
      </c>
      <c r="I84" s="71" t="s">
        <v>332</v>
      </c>
      <c r="J84" s="30"/>
      <c r="K84" s="76"/>
      <c r="L84" s="92"/>
      <c r="M84" s="92"/>
      <c r="N84" s="92"/>
    </row>
    <row r="85" spans="1:14" ht="15.75">
      <c r="A85" s="36"/>
      <c r="B85" s="98" t="s">
        <v>337</v>
      </c>
      <c r="C85" s="149" t="s">
        <v>338</v>
      </c>
      <c r="D85" s="175"/>
      <c r="E85" s="175"/>
      <c r="F85" s="175"/>
      <c r="G85" s="175"/>
      <c r="H85" s="176"/>
      <c r="I85" s="71" t="s">
        <v>339</v>
      </c>
      <c r="J85" s="72">
        <f>SUM(J86:J87)</f>
        <v>0</v>
      </c>
      <c r="K85" s="72">
        <f>SUM(K86:K87)</f>
        <v>0</v>
      </c>
      <c r="L85" s="92"/>
      <c r="M85" s="92"/>
      <c r="N85" s="92"/>
    </row>
    <row r="86" spans="1:14" ht="31.5">
      <c r="A86" s="36"/>
      <c r="B86" s="93" t="s">
        <v>148</v>
      </c>
      <c r="C86" s="148" t="s">
        <v>333</v>
      </c>
      <c r="D86" s="148"/>
      <c r="E86" s="148"/>
      <c r="F86" s="148"/>
      <c r="G86" s="148"/>
      <c r="H86" s="94" t="s">
        <v>80</v>
      </c>
      <c r="I86" s="71" t="s">
        <v>340</v>
      </c>
      <c r="J86" s="30"/>
      <c r="K86" s="76"/>
      <c r="L86" s="92"/>
      <c r="M86" s="92"/>
      <c r="N86" s="92"/>
    </row>
    <row r="87" spans="1:14" ht="31.5">
      <c r="A87" s="36"/>
      <c r="B87" s="93" t="s">
        <v>149</v>
      </c>
      <c r="C87" s="148" t="s">
        <v>335</v>
      </c>
      <c r="D87" s="148"/>
      <c r="E87" s="148"/>
      <c r="F87" s="148"/>
      <c r="G87" s="148"/>
      <c r="H87" s="94" t="s">
        <v>40</v>
      </c>
      <c r="I87" s="71" t="s">
        <v>341</v>
      </c>
      <c r="J87" s="30"/>
      <c r="K87" s="76"/>
      <c r="L87" s="92"/>
      <c r="M87" s="92"/>
      <c r="N87" s="92"/>
    </row>
    <row r="88" spans="1:14" ht="36.75" customHeight="1">
      <c r="A88" s="36"/>
      <c r="B88" s="98" t="s">
        <v>150</v>
      </c>
      <c r="C88" s="148" t="s">
        <v>151</v>
      </c>
      <c r="D88" s="148"/>
      <c r="E88" s="148"/>
      <c r="F88" s="148"/>
      <c r="G88" s="148"/>
      <c r="H88" s="94" t="s">
        <v>40</v>
      </c>
      <c r="I88" s="71" t="s">
        <v>342</v>
      </c>
      <c r="J88" s="30"/>
      <c r="K88" s="76"/>
      <c r="L88" s="92"/>
      <c r="M88" s="92"/>
      <c r="N88" s="92"/>
    </row>
    <row r="89" spans="1:14" ht="35.25" customHeight="1">
      <c r="A89" s="36"/>
      <c r="B89" s="98" t="s">
        <v>152</v>
      </c>
      <c r="C89" s="148" t="s">
        <v>153</v>
      </c>
      <c r="D89" s="148"/>
      <c r="E89" s="148"/>
      <c r="F89" s="148"/>
      <c r="G89" s="148"/>
      <c r="H89" s="94" t="s">
        <v>40</v>
      </c>
      <c r="I89" s="71" t="s">
        <v>343</v>
      </c>
      <c r="J89" s="30"/>
      <c r="K89" s="76"/>
      <c r="L89" s="92"/>
      <c r="M89" s="92"/>
      <c r="N89" s="92"/>
    </row>
    <row r="90" spans="1:14" ht="54.75" customHeight="1">
      <c r="A90" s="36"/>
      <c r="B90" s="98" t="s">
        <v>154</v>
      </c>
      <c r="C90" s="148" t="s">
        <v>155</v>
      </c>
      <c r="D90" s="148"/>
      <c r="E90" s="148"/>
      <c r="F90" s="148"/>
      <c r="G90" s="148"/>
      <c r="H90" s="94" t="s">
        <v>40</v>
      </c>
      <c r="I90" s="71" t="s">
        <v>344</v>
      </c>
      <c r="J90" s="30"/>
      <c r="K90" s="76"/>
      <c r="L90" s="92"/>
      <c r="M90" s="92"/>
      <c r="N90" s="92"/>
    </row>
    <row r="91" spans="1:14" ht="31.5">
      <c r="A91" s="36"/>
      <c r="B91" s="98" t="s">
        <v>156</v>
      </c>
      <c r="C91" s="148" t="s">
        <v>157</v>
      </c>
      <c r="D91" s="148"/>
      <c r="E91" s="148"/>
      <c r="F91" s="148"/>
      <c r="G91" s="148"/>
      <c r="H91" s="94" t="s">
        <v>40</v>
      </c>
      <c r="I91" s="71" t="s">
        <v>345</v>
      </c>
      <c r="J91" s="30"/>
      <c r="K91" s="76"/>
      <c r="L91" s="92"/>
      <c r="M91" s="92"/>
      <c r="N91" s="92"/>
    </row>
    <row r="92" spans="1:14" ht="45.75" customHeight="1">
      <c r="A92" s="36"/>
      <c r="B92" s="98" t="s">
        <v>158</v>
      </c>
      <c r="C92" s="148" t="s">
        <v>159</v>
      </c>
      <c r="D92" s="148"/>
      <c r="E92" s="148"/>
      <c r="F92" s="148"/>
      <c r="G92" s="148"/>
      <c r="H92" s="94" t="s">
        <v>85</v>
      </c>
      <c r="I92" s="71" t="s">
        <v>346</v>
      </c>
      <c r="J92" s="30"/>
      <c r="K92" s="76"/>
      <c r="L92" s="92"/>
      <c r="M92" s="92"/>
      <c r="N92" s="92"/>
    </row>
    <row r="93" spans="1:14" ht="36.75" customHeight="1">
      <c r="A93" s="36"/>
      <c r="B93" s="98" t="s">
        <v>347</v>
      </c>
      <c r="C93" s="149" t="s">
        <v>348</v>
      </c>
      <c r="D93" s="175"/>
      <c r="E93" s="175"/>
      <c r="F93" s="175"/>
      <c r="G93" s="175"/>
      <c r="H93" s="176"/>
      <c r="I93" s="71" t="s">
        <v>349</v>
      </c>
      <c r="J93" s="72">
        <f>SUM(J94:J95)</f>
        <v>0</v>
      </c>
      <c r="K93" s="72">
        <f>SUM(K94:K95)</f>
        <v>0</v>
      </c>
      <c r="L93" s="92"/>
      <c r="M93" s="92"/>
      <c r="N93" s="92"/>
    </row>
    <row r="94" spans="1:14" ht="31.5">
      <c r="A94" s="36"/>
      <c r="B94" s="93" t="s">
        <v>160</v>
      </c>
      <c r="C94" s="148" t="s">
        <v>333</v>
      </c>
      <c r="D94" s="148"/>
      <c r="E94" s="148"/>
      <c r="F94" s="148"/>
      <c r="G94" s="148"/>
      <c r="H94" s="94" t="s">
        <v>87</v>
      </c>
      <c r="I94" s="71" t="s">
        <v>350</v>
      </c>
      <c r="J94" s="30"/>
      <c r="K94" s="76"/>
      <c r="L94" s="92"/>
      <c r="M94" s="92"/>
      <c r="N94" s="92"/>
    </row>
    <row r="95" spans="1:14" ht="21.75" customHeight="1">
      <c r="A95" s="36"/>
      <c r="B95" s="93" t="s">
        <v>161</v>
      </c>
      <c r="C95" s="148" t="s">
        <v>335</v>
      </c>
      <c r="D95" s="148"/>
      <c r="E95" s="148"/>
      <c r="F95" s="148"/>
      <c r="G95" s="148"/>
      <c r="H95" s="94" t="s">
        <v>89</v>
      </c>
      <c r="I95" s="71" t="s">
        <v>351</v>
      </c>
      <c r="J95" s="30"/>
      <c r="K95" s="76"/>
      <c r="L95" s="92"/>
      <c r="M95" s="92"/>
      <c r="N95" s="92"/>
    </row>
    <row r="96" spans="1:14" ht="33" customHeight="1">
      <c r="A96" s="36"/>
      <c r="B96" s="98" t="s">
        <v>352</v>
      </c>
      <c r="C96" s="149" t="s">
        <v>353</v>
      </c>
      <c r="D96" s="175"/>
      <c r="E96" s="175"/>
      <c r="F96" s="175"/>
      <c r="G96" s="175"/>
      <c r="H96" s="176"/>
      <c r="I96" s="71" t="s">
        <v>354</v>
      </c>
      <c r="J96" s="72">
        <f>SUM(J97:J98)</f>
        <v>0</v>
      </c>
      <c r="K96" s="72">
        <f>SUM(K97:K98)</f>
        <v>0</v>
      </c>
      <c r="L96" s="92"/>
      <c r="M96" s="92"/>
      <c r="N96" s="92"/>
    </row>
    <row r="97" spans="1:14" ht="31.5">
      <c r="A97" s="36"/>
      <c r="B97" s="93" t="s">
        <v>162</v>
      </c>
      <c r="C97" s="148" t="s">
        <v>333</v>
      </c>
      <c r="D97" s="148"/>
      <c r="E97" s="148"/>
      <c r="F97" s="148"/>
      <c r="G97" s="148"/>
      <c r="H97" s="94" t="s">
        <v>80</v>
      </c>
      <c r="I97" s="71" t="s">
        <v>355</v>
      </c>
      <c r="J97" s="30"/>
      <c r="K97" s="76"/>
      <c r="L97" s="92"/>
      <c r="M97" s="92"/>
      <c r="N97" s="92"/>
    </row>
    <row r="98" spans="1:14" ht="31.5">
      <c r="A98" s="36"/>
      <c r="B98" s="93" t="s">
        <v>163</v>
      </c>
      <c r="C98" s="148" t="s">
        <v>335</v>
      </c>
      <c r="D98" s="148"/>
      <c r="E98" s="148"/>
      <c r="F98" s="148"/>
      <c r="G98" s="148"/>
      <c r="H98" s="94" t="s">
        <v>40</v>
      </c>
      <c r="I98" s="71" t="s">
        <v>356</v>
      </c>
      <c r="J98" s="30"/>
      <c r="K98" s="76"/>
      <c r="L98" s="92"/>
      <c r="M98" s="92"/>
      <c r="N98" s="92"/>
    </row>
    <row r="99" spans="1:14" ht="15.75">
      <c r="A99" s="36"/>
      <c r="B99" s="98" t="s">
        <v>357</v>
      </c>
      <c r="C99" s="149" t="s">
        <v>358</v>
      </c>
      <c r="D99" s="175"/>
      <c r="E99" s="175"/>
      <c r="F99" s="175"/>
      <c r="G99" s="175"/>
      <c r="H99" s="176"/>
      <c r="I99" s="71" t="s">
        <v>359</v>
      </c>
      <c r="J99" s="72">
        <f>SUM(J100:J101)</f>
        <v>0</v>
      </c>
      <c r="K99" s="72">
        <f>SUM(K100:K101)</f>
        <v>0</v>
      </c>
      <c r="L99" s="92"/>
      <c r="M99" s="92"/>
      <c r="N99" s="92"/>
    </row>
    <row r="100" spans="1:14" ht="31.5">
      <c r="A100" s="36"/>
      <c r="B100" s="93" t="s">
        <v>164</v>
      </c>
      <c r="C100" s="148" t="s">
        <v>333</v>
      </c>
      <c r="D100" s="148"/>
      <c r="E100" s="148"/>
      <c r="F100" s="148"/>
      <c r="G100" s="148"/>
      <c r="H100" s="94" t="s">
        <v>87</v>
      </c>
      <c r="I100" s="71" t="s">
        <v>360</v>
      </c>
      <c r="J100" s="30"/>
      <c r="K100" s="76"/>
      <c r="L100" s="92"/>
      <c r="M100" s="92"/>
      <c r="N100" s="92"/>
    </row>
    <row r="101" spans="1:14" ht="31.5">
      <c r="A101" s="36"/>
      <c r="B101" s="93" t="s">
        <v>165</v>
      </c>
      <c r="C101" s="148" t="s">
        <v>335</v>
      </c>
      <c r="D101" s="148"/>
      <c r="E101" s="148"/>
      <c r="F101" s="148"/>
      <c r="G101" s="148"/>
      <c r="H101" s="94" t="s">
        <v>89</v>
      </c>
      <c r="I101" s="71" t="s">
        <v>361</v>
      </c>
      <c r="J101" s="30"/>
      <c r="K101" s="76"/>
      <c r="L101" s="92"/>
      <c r="M101" s="92"/>
      <c r="N101" s="92"/>
    </row>
    <row r="102" spans="1:14" ht="23.25" customHeight="1">
      <c r="A102" s="36"/>
      <c r="B102" s="98" t="s">
        <v>166</v>
      </c>
      <c r="C102" s="148" t="s">
        <v>167</v>
      </c>
      <c r="D102" s="148"/>
      <c r="E102" s="148"/>
      <c r="F102" s="148"/>
      <c r="G102" s="148"/>
      <c r="H102" s="94" t="s">
        <v>80</v>
      </c>
      <c r="I102" s="71" t="s">
        <v>362</v>
      </c>
      <c r="J102" s="30"/>
      <c r="K102" s="76"/>
      <c r="L102" s="92"/>
      <c r="M102" s="92"/>
      <c r="N102" s="92"/>
    </row>
    <row r="103" spans="1:14" ht="42" customHeight="1">
      <c r="A103" s="36"/>
      <c r="B103" s="98" t="s">
        <v>168</v>
      </c>
      <c r="C103" s="148" t="s">
        <v>169</v>
      </c>
      <c r="D103" s="148"/>
      <c r="E103" s="148"/>
      <c r="F103" s="148"/>
      <c r="G103" s="148"/>
      <c r="H103" s="94" t="s">
        <v>94</v>
      </c>
      <c r="I103" s="71" t="s">
        <v>363</v>
      </c>
      <c r="J103" s="30"/>
      <c r="K103" s="76"/>
      <c r="L103" s="92"/>
      <c r="M103" s="92"/>
      <c r="N103" s="92"/>
    </row>
    <row r="104" spans="1:14" ht="38.25" customHeight="1">
      <c r="A104" s="36"/>
      <c r="B104" s="98" t="s">
        <v>170</v>
      </c>
      <c r="C104" s="148" t="s">
        <v>171</v>
      </c>
      <c r="D104" s="148"/>
      <c r="E104" s="148"/>
      <c r="F104" s="148"/>
      <c r="G104" s="148"/>
      <c r="H104" s="94" t="s">
        <v>40</v>
      </c>
      <c r="I104" s="71" t="s">
        <v>364</v>
      </c>
      <c r="J104" s="30"/>
      <c r="K104" s="76"/>
      <c r="L104" s="92"/>
      <c r="M104" s="92"/>
      <c r="N104" s="92"/>
    </row>
    <row r="105" spans="1:14" ht="46.5" customHeight="1">
      <c r="A105" s="36"/>
      <c r="B105" s="98" t="s">
        <v>172</v>
      </c>
      <c r="C105" s="148" t="s">
        <v>173</v>
      </c>
      <c r="D105" s="148"/>
      <c r="E105" s="148"/>
      <c r="F105" s="148"/>
      <c r="G105" s="148"/>
      <c r="H105" s="94" t="s">
        <v>40</v>
      </c>
      <c r="I105" s="71" t="s">
        <v>365</v>
      </c>
      <c r="J105" s="30"/>
      <c r="K105" s="76"/>
      <c r="L105" s="92"/>
      <c r="M105" s="92"/>
      <c r="N105" s="92"/>
    </row>
    <row r="106" spans="1:14" ht="35.25" customHeight="1">
      <c r="A106" s="36"/>
      <c r="B106" s="93" t="s">
        <v>366</v>
      </c>
      <c r="C106" s="148" t="s">
        <v>367</v>
      </c>
      <c r="D106" s="148"/>
      <c r="E106" s="148"/>
      <c r="F106" s="148"/>
      <c r="G106" s="148"/>
      <c r="H106" s="148"/>
      <c r="I106" s="71" t="s">
        <v>368</v>
      </c>
      <c r="J106" s="72">
        <f>SUM(J107:J109)</f>
        <v>0</v>
      </c>
      <c r="K106" s="72">
        <f>SUM(K107:K109)</f>
        <v>0</v>
      </c>
      <c r="L106" s="92"/>
      <c r="M106" s="92"/>
      <c r="N106" s="92"/>
    </row>
    <row r="107" spans="1:14" ht="46.5" customHeight="1">
      <c r="A107" s="36"/>
      <c r="B107" s="93" t="s">
        <v>174</v>
      </c>
      <c r="C107" s="148" t="s">
        <v>369</v>
      </c>
      <c r="D107" s="148"/>
      <c r="E107" s="148"/>
      <c r="F107" s="148"/>
      <c r="G107" s="148"/>
      <c r="H107" s="94" t="s">
        <v>96</v>
      </c>
      <c r="I107" s="71" t="s">
        <v>370</v>
      </c>
      <c r="J107" s="30"/>
      <c r="K107" s="76"/>
      <c r="L107" s="92"/>
      <c r="M107" s="92"/>
      <c r="N107" s="92"/>
    </row>
    <row r="108" spans="1:14" ht="30.75" customHeight="1">
      <c r="A108" s="36"/>
      <c r="B108" s="93" t="s">
        <v>175</v>
      </c>
      <c r="C108" s="148" t="s">
        <v>371</v>
      </c>
      <c r="D108" s="148"/>
      <c r="E108" s="148"/>
      <c r="F108" s="148"/>
      <c r="G108" s="148"/>
      <c r="H108" s="94" t="s">
        <v>80</v>
      </c>
      <c r="I108" s="71" t="s">
        <v>372</v>
      </c>
      <c r="J108" s="30"/>
      <c r="K108" s="76"/>
      <c r="L108" s="92"/>
      <c r="M108" s="92"/>
      <c r="N108" s="92"/>
    </row>
    <row r="109" spans="1:14" ht="45.75" customHeight="1">
      <c r="A109" s="36"/>
      <c r="B109" s="93" t="s">
        <v>176</v>
      </c>
      <c r="C109" s="148" t="s">
        <v>373</v>
      </c>
      <c r="D109" s="148"/>
      <c r="E109" s="148"/>
      <c r="F109" s="148"/>
      <c r="G109" s="148"/>
      <c r="H109" s="94" t="s">
        <v>70</v>
      </c>
      <c r="I109" s="71" t="s">
        <v>374</v>
      </c>
      <c r="J109" s="30"/>
      <c r="K109" s="76"/>
      <c r="L109" s="92"/>
      <c r="M109" s="92"/>
      <c r="N109" s="92"/>
    </row>
    <row r="110" spans="1:14" ht="62.25" customHeight="1">
      <c r="A110" s="36"/>
      <c r="B110" s="93" t="s">
        <v>177</v>
      </c>
      <c r="C110" s="148" t="s">
        <v>178</v>
      </c>
      <c r="D110" s="148"/>
      <c r="E110" s="148"/>
      <c r="F110" s="148"/>
      <c r="G110" s="148"/>
      <c r="H110" s="94" t="s">
        <v>98</v>
      </c>
      <c r="I110" s="71" t="s">
        <v>375</v>
      </c>
      <c r="J110" s="30"/>
      <c r="K110" s="76"/>
      <c r="L110" s="92"/>
      <c r="M110" s="92"/>
      <c r="N110" s="92"/>
    </row>
    <row r="111" spans="1:14" ht="51.75" customHeight="1">
      <c r="A111" s="36"/>
      <c r="B111" s="144" t="s">
        <v>313</v>
      </c>
      <c r="C111" s="144"/>
      <c r="D111" s="144"/>
      <c r="E111" s="144"/>
      <c r="F111" s="144"/>
      <c r="G111" s="144"/>
      <c r="H111" s="144"/>
      <c r="I111" s="71" t="s">
        <v>376</v>
      </c>
      <c r="J111" s="72">
        <f>SUM(J76:J84,J85,J88:J93,J96,J102:J106,J110,J99)</f>
        <v>0</v>
      </c>
      <c r="K111" s="72">
        <f>SUM(K76:K84,K85,K88:K93,K96,K102:K106,K110,K99)</f>
        <v>0</v>
      </c>
      <c r="L111" s="92"/>
      <c r="M111" s="92"/>
      <c r="N111" s="92"/>
    </row>
    <row r="112" spans="1:14" ht="12" customHeight="1">
      <c r="A112" s="36"/>
      <c r="B112" s="99"/>
      <c r="C112" s="99"/>
      <c r="D112" s="99"/>
      <c r="E112" s="99"/>
      <c r="F112" s="99"/>
      <c r="G112" s="99"/>
      <c r="H112" s="99"/>
      <c r="I112" s="90"/>
      <c r="K112" s="91"/>
      <c r="L112" s="92"/>
      <c r="M112" s="92"/>
      <c r="N112" s="92"/>
    </row>
    <row r="113" spans="1:14" ht="18.75" customHeight="1">
      <c r="A113" s="36"/>
      <c r="B113" s="36"/>
      <c r="C113" s="100" t="s">
        <v>377</v>
      </c>
      <c r="D113" s="100"/>
      <c r="E113" s="100"/>
      <c r="F113" s="100"/>
      <c r="G113" s="100"/>
      <c r="H113" s="100"/>
      <c r="I113" s="39"/>
      <c r="L113" s="92"/>
      <c r="M113" s="92"/>
      <c r="N113" s="92"/>
    </row>
    <row r="114" spans="1:14" ht="15" customHeight="1">
      <c r="A114" s="36"/>
      <c r="B114" s="36"/>
      <c r="C114" s="177" t="s">
        <v>378</v>
      </c>
      <c r="D114" s="178"/>
      <c r="E114" s="178"/>
      <c r="F114" s="178"/>
      <c r="G114" s="178"/>
      <c r="H114" s="36"/>
      <c r="I114" s="36"/>
      <c r="J114" s="36"/>
      <c r="K114" s="36"/>
      <c r="L114" s="92"/>
      <c r="M114" s="92"/>
      <c r="N114" s="92"/>
    </row>
    <row r="115" spans="1:14" ht="15.75">
      <c r="A115" s="36"/>
      <c r="B115" s="36"/>
      <c r="C115" s="100" t="s">
        <v>379</v>
      </c>
      <c r="H115" s="36"/>
      <c r="I115" s="36"/>
      <c r="J115" s="36"/>
      <c r="K115" s="36"/>
    </row>
    <row r="116" spans="1:14" ht="15.75">
      <c r="A116" s="36"/>
      <c r="B116" s="36"/>
      <c r="C116" s="177" t="s">
        <v>380</v>
      </c>
      <c r="D116" s="178"/>
      <c r="E116" s="178"/>
      <c r="F116" s="178"/>
      <c r="G116" s="178"/>
      <c r="H116" s="36"/>
      <c r="I116" s="36"/>
      <c r="J116" s="36"/>
      <c r="K116" s="36"/>
    </row>
    <row r="117" spans="1:14" ht="15.75">
      <c r="A117" s="36"/>
      <c r="B117" s="36"/>
      <c r="C117" s="100" t="s">
        <v>381</v>
      </c>
      <c r="D117" s="100"/>
      <c r="E117" s="100"/>
      <c r="F117" s="100"/>
      <c r="G117" s="36"/>
      <c r="H117" s="101"/>
      <c r="I117" s="39"/>
      <c r="J117" s="39"/>
      <c r="K117" s="39"/>
    </row>
    <row r="118" spans="1:14" ht="33" customHeight="1">
      <c r="A118" s="36"/>
      <c r="B118" s="36"/>
      <c r="C118" s="119" t="s">
        <v>382</v>
      </c>
      <c r="D118" s="119"/>
      <c r="E118" s="119"/>
      <c r="F118" s="119"/>
      <c r="G118" s="119"/>
      <c r="H118" s="119"/>
      <c r="I118" s="119"/>
      <c r="J118" s="119"/>
      <c r="K118" s="119"/>
    </row>
    <row r="119" spans="1:14">
      <c r="A119" s="36"/>
      <c r="B119" s="36"/>
      <c r="C119" s="36"/>
      <c r="D119" s="36"/>
      <c r="E119" s="36"/>
      <c r="F119" s="36"/>
      <c r="G119" s="36"/>
      <c r="H119" s="36"/>
      <c r="I119" s="36"/>
      <c r="J119" s="36"/>
      <c r="K119" s="36"/>
      <c r="L119" s="39"/>
    </row>
    <row r="120" spans="1:14" ht="15.75" customHeight="1">
      <c r="A120" s="36"/>
      <c r="B120" s="36"/>
      <c r="C120" s="180" t="s">
        <v>383</v>
      </c>
      <c r="D120" s="180"/>
      <c r="E120" s="180"/>
      <c r="F120" s="180"/>
      <c r="G120" s="181" t="s">
        <v>415</v>
      </c>
      <c r="H120" s="181"/>
      <c r="I120" s="181"/>
      <c r="J120" s="181"/>
      <c r="L120" s="37"/>
      <c r="M120" s="37"/>
      <c r="N120" s="37"/>
    </row>
    <row r="121" spans="1:14" ht="15">
      <c r="A121" s="36"/>
      <c r="B121" s="36"/>
      <c r="C121" s="39"/>
      <c r="D121" s="39"/>
      <c r="E121" s="102"/>
      <c r="F121" s="102"/>
      <c r="G121" s="182" t="s">
        <v>384</v>
      </c>
      <c r="H121" s="182"/>
      <c r="I121" s="182"/>
      <c r="J121" s="182"/>
      <c r="L121" s="36"/>
      <c r="M121" s="36"/>
      <c r="N121" s="36"/>
    </row>
    <row r="122" spans="1:14" ht="15">
      <c r="A122" s="36"/>
      <c r="B122" s="36"/>
      <c r="C122" s="39"/>
      <c r="D122" s="39"/>
      <c r="E122" s="102"/>
      <c r="F122" s="102"/>
      <c r="G122" s="92"/>
      <c r="H122" s="92"/>
      <c r="I122" s="44"/>
      <c r="J122" s="103"/>
    </row>
    <row r="123" spans="1:14" ht="15.75">
      <c r="A123" s="36"/>
      <c r="B123" s="36"/>
      <c r="C123" s="180" t="s">
        <v>51</v>
      </c>
      <c r="D123" s="180"/>
      <c r="E123" s="180"/>
      <c r="F123" s="180"/>
      <c r="G123" s="181" t="s">
        <v>416</v>
      </c>
      <c r="H123" s="181"/>
      <c r="I123" s="181"/>
      <c r="J123" s="181"/>
    </row>
    <row r="124" spans="1:14" ht="15.75">
      <c r="A124" s="36"/>
      <c r="B124" s="36"/>
      <c r="C124" s="100"/>
      <c r="D124" s="104"/>
      <c r="E124" s="104"/>
      <c r="F124" s="105"/>
      <c r="G124" s="183" t="s">
        <v>384</v>
      </c>
      <c r="H124" s="183"/>
      <c r="I124" s="183"/>
      <c r="J124" s="183"/>
    </row>
    <row r="125" spans="1:14" ht="15">
      <c r="A125" s="36"/>
      <c r="B125" s="36"/>
      <c r="C125" s="36"/>
      <c r="D125" s="36"/>
      <c r="E125" s="92"/>
      <c r="F125" s="92"/>
      <c r="G125" s="92"/>
      <c r="H125" s="102"/>
      <c r="I125" s="183"/>
      <c r="J125" s="178"/>
      <c r="K125" s="102"/>
    </row>
    <row r="126" spans="1:14" ht="15.75">
      <c r="A126" s="36"/>
      <c r="B126" s="36"/>
      <c r="C126" s="100" t="s">
        <v>385</v>
      </c>
      <c r="D126" s="179" t="s">
        <v>417</v>
      </c>
      <c r="E126" s="179"/>
      <c r="F126" s="100" t="s">
        <v>386</v>
      </c>
      <c r="G126" s="109"/>
      <c r="H126" s="100"/>
      <c r="I126" s="100" t="s">
        <v>387</v>
      </c>
      <c r="J126" s="105"/>
      <c r="K126" s="115" t="s">
        <v>399</v>
      </c>
    </row>
    <row r="127" spans="1:14" ht="14.25">
      <c r="A127" s="36"/>
      <c r="B127" s="36"/>
      <c r="C127" s="106"/>
      <c r="D127" s="106"/>
      <c r="E127" s="39"/>
      <c r="F127" s="106"/>
      <c r="G127" s="106"/>
      <c r="H127" s="39"/>
      <c r="I127" s="106"/>
      <c r="J127" s="107"/>
      <c r="L127" s="92"/>
    </row>
    <row r="128" spans="1:14" ht="15">
      <c r="A128" s="36"/>
      <c r="B128" s="36"/>
      <c r="C128" s="39"/>
      <c r="D128" s="39"/>
      <c r="E128" s="39"/>
      <c r="F128" s="39"/>
      <c r="G128" s="39"/>
      <c r="H128" s="39"/>
      <c r="I128" s="39"/>
      <c r="L128" s="115"/>
      <c r="M128" s="39"/>
    </row>
    <row r="129" spans="1:13">
      <c r="A129" s="36"/>
      <c r="L129" s="108"/>
      <c r="M129" s="40"/>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xr:uid="{01FB97D0-708A-45F8-9551-970B004F2162}">
      <formula1>8</formula1>
      <formula2>10</formula2>
    </dataValidation>
    <dataValidation allowBlank="1" showInputMessage="1" showErrorMessage="1" prompt="Комірка повинна бути заповнена" 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xr:uid="{893BC235-223E-4A21-8F26-C86A6A4DCAD0}"/>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xr:uid="{63CB5C18-3F39-4A32-B96E-FC6F50EF516D}">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xr:uid="{795BCDCB-998A-4803-8303-CFD6EB7A55D4}">
      <formula1>"2023,2024,2025,2026,2027,2028,2029,2030"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CE5D-5475-4CE4-AC89-F08920CE990E}">
  <sheetPr codeName="Data"/>
  <dimension ref="A1:AV138"/>
  <sheetViews>
    <sheetView zoomScale="70" zoomScaleNormal="70" workbookViewId="0">
      <selection activeCell="N4" sqref="N4"/>
    </sheetView>
  </sheetViews>
  <sheetFormatPr defaultRowHeight="12.75"/>
  <cols>
    <col min="2" max="2" width="92.140625" customWidth="1"/>
    <col min="3" max="3" width="18.28515625" customWidth="1"/>
    <col min="5" max="5" width="11.140625" customWidth="1"/>
    <col min="7" max="7" width="18" style="15" customWidth="1"/>
    <col min="8" max="8" width="53.42578125" style="16" customWidth="1"/>
    <col min="14" max="14" width="30.7109375" customWidth="1"/>
    <col min="20" max="20" width="13" customWidth="1"/>
  </cols>
  <sheetData>
    <row r="1" spans="1:48" ht="31.5">
      <c r="A1" s="19" t="s">
        <v>30</v>
      </c>
      <c r="B1" s="21" t="s">
        <v>99</v>
      </c>
      <c r="C1" s="26" t="s">
        <v>40</v>
      </c>
      <c r="E1" s="10" t="s">
        <v>41</v>
      </c>
      <c r="G1" s="29" t="s">
        <v>130</v>
      </c>
      <c r="H1" s="184" t="s">
        <v>131</v>
      </c>
      <c r="I1" s="184"/>
      <c r="J1" s="184"/>
      <c r="K1" s="184"/>
      <c r="L1" s="184"/>
      <c r="M1" s="30" t="s">
        <v>40</v>
      </c>
      <c r="N1" t="s">
        <v>193</v>
      </c>
      <c r="AC1" s="6"/>
      <c r="AD1" s="7"/>
      <c r="AE1" s="7"/>
      <c r="AF1" s="2"/>
      <c r="AG1" s="2"/>
      <c r="AH1" s="34" t="s">
        <v>194</v>
      </c>
      <c r="AI1" s="34" t="s">
        <v>194</v>
      </c>
      <c r="AJ1" s="2"/>
      <c r="AK1" s="33"/>
      <c r="AL1" s="35"/>
      <c r="AM1" s="8"/>
      <c r="AN1" s="4"/>
    </row>
    <row r="2" spans="1:48" ht="31.5" customHeight="1">
      <c r="A2" s="19" t="s">
        <v>31</v>
      </c>
      <c r="B2" s="21" t="s">
        <v>100</v>
      </c>
      <c r="C2" s="26" t="s">
        <v>40</v>
      </c>
      <c r="E2" s="10" t="s">
        <v>42</v>
      </c>
      <c r="G2" s="29" t="s">
        <v>132</v>
      </c>
      <c r="H2" s="184" t="s">
        <v>133</v>
      </c>
      <c r="I2" s="184"/>
      <c r="J2" s="184"/>
      <c r="K2" s="184"/>
      <c r="L2" s="184"/>
      <c r="M2" s="30" t="s">
        <v>40</v>
      </c>
      <c r="N2" t="s">
        <v>192</v>
      </c>
      <c r="AC2" s="6"/>
      <c r="AD2" s="7"/>
      <c r="AE2" s="7"/>
      <c r="AF2" s="2"/>
      <c r="AG2" s="2"/>
      <c r="AH2" s="2"/>
      <c r="AI2" s="2"/>
      <c r="AJ2" s="2"/>
      <c r="AK2" s="7"/>
      <c r="AL2" s="17"/>
      <c r="AM2" s="17"/>
      <c r="AN2" s="17"/>
      <c r="AO2" s="18"/>
      <c r="AP2" s="12"/>
      <c r="AQ2" s="3"/>
      <c r="AR2" s="3"/>
      <c r="AS2" s="7"/>
      <c r="AT2" s="8"/>
      <c r="AU2" s="4"/>
      <c r="AV2" s="1"/>
    </row>
    <row r="3" spans="1:48" ht="31.5">
      <c r="A3" s="19" t="s">
        <v>67</v>
      </c>
      <c r="B3" s="21" t="s">
        <v>101</v>
      </c>
      <c r="C3" s="26" t="s">
        <v>40</v>
      </c>
      <c r="E3" s="10" t="s">
        <v>43</v>
      </c>
      <c r="G3" s="29" t="s">
        <v>134</v>
      </c>
      <c r="H3" s="184" t="s">
        <v>135</v>
      </c>
      <c r="I3" s="184"/>
      <c r="J3" s="184"/>
      <c r="K3" s="184"/>
      <c r="L3" s="184"/>
      <c r="M3" s="30" t="s">
        <v>40</v>
      </c>
      <c r="N3" t="s">
        <v>391</v>
      </c>
    </row>
    <row r="4" spans="1:48" ht="31.5">
      <c r="A4" s="19" t="s">
        <v>68</v>
      </c>
      <c r="B4" s="21" t="s">
        <v>102</v>
      </c>
      <c r="C4" s="26" t="s">
        <v>40</v>
      </c>
      <c r="E4" s="11" t="s">
        <v>388</v>
      </c>
      <c r="G4" s="29" t="s">
        <v>136</v>
      </c>
      <c r="H4" s="184" t="s">
        <v>137</v>
      </c>
      <c r="I4" s="184"/>
      <c r="J4" s="184"/>
      <c r="K4" s="184"/>
      <c r="L4" s="184"/>
      <c r="M4" s="30" t="s">
        <v>40</v>
      </c>
      <c r="AF4" t="s">
        <v>47</v>
      </c>
      <c r="AG4">
        <v>2023</v>
      </c>
      <c r="AH4" t="s">
        <v>2</v>
      </c>
      <c r="AI4" s="5" t="s">
        <v>14</v>
      </c>
      <c r="AK4" s="9"/>
      <c r="AL4" s="9"/>
    </row>
    <row r="5" spans="1:48" ht="25.5">
      <c r="A5" s="19" t="s">
        <v>69</v>
      </c>
      <c r="B5" s="22" t="s">
        <v>103</v>
      </c>
      <c r="C5" s="27" t="s">
        <v>70</v>
      </c>
      <c r="E5" s="11" t="s">
        <v>44</v>
      </c>
      <c r="G5" s="29" t="s">
        <v>138</v>
      </c>
      <c r="H5" s="184" t="s">
        <v>139</v>
      </c>
      <c r="I5" s="184"/>
      <c r="J5" s="184"/>
      <c r="K5" s="184"/>
      <c r="L5" s="184"/>
      <c r="M5" s="30" t="s">
        <v>70</v>
      </c>
      <c r="AF5" t="s">
        <v>47</v>
      </c>
      <c r="AG5">
        <v>2024</v>
      </c>
      <c r="AH5" t="s">
        <v>3</v>
      </c>
      <c r="AI5" s="5" t="s">
        <v>15</v>
      </c>
      <c r="AK5" s="9" t="s">
        <v>24</v>
      </c>
      <c r="AL5" s="9" t="s">
        <v>27</v>
      </c>
    </row>
    <row r="6" spans="1:48" ht="15.75" customHeight="1">
      <c r="A6" s="19" t="s">
        <v>71</v>
      </c>
      <c r="B6" s="23" t="s">
        <v>104</v>
      </c>
      <c r="C6" s="26" t="s">
        <v>40</v>
      </c>
      <c r="E6" s="11" t="s">
        <v>389</v>
      </c>
      <c r="G6" s="29" t="s">
        <v>140</v>
      </c>
      <c r="H6" s="184" t="s">
        <v>141</v>
      </c>
      <c r="I6" s="184"/>
      <c r="J6" s="184"/>
      <c r="K6" s="184"/>
      <c r="L6" s="184"/>
      <c r="M6" s="30" t="s">
        <v>40</v>
      </c>
      <c r="AF6" t="s">
        <v>47</v>
      </c>
      <c r="AG6">
        <v>2025</v>
      </c>
      <c r="AH6" t="s">
        <v>4</v>
      </c>
      <c r="AI6" s="5" t="s">
        <v>16</v>
      </c>
      <c r="AK6" s="9" t="s">
        <v>25</v>
      </c>
      <c r="AL6" s="9" t="s">
        <v>28</v>
      </c>
    </row>
    <row r="7" spans="1:48" ht="31.5" customHeight="1">
      <c r="A7" s="19" t="s">
        <v>72</v>
      </c>
      <c r="B7" s="23" t="s">
        <v>105</v>
      </c>
      <c r="C7" s="26" t="s">
        <v>70</v>
      </c>
      <c r="E7" s="11" t="s">
        <v>45</v>
      </c>
      <c r="G7" s="29" t="s">
        <v>142</v>
      </c>
      <c r="H7" s="184" t="s">
        <v>143</v>
      </c>
      <c r="I7" s="184"/>
      <c r="J7" s="184"/>
      <c r="K7" s="184"/>
      <c r="L7" s="184"/>
      <c r="M7" s="30" t="s">
        <v>70</v>
      </c>
      <c r="AF7" t="s">
        <v>48</v>
      </c>
      <c r="AG7">
        <v>2026</v>
      </c>
      <c r="AH7" t="s">
        <v>5</v>
      </c>
      <c r="AI7" s="5" t="s">
        <v>17</v>
      </c>
      <c r="AK7" s="9" t="s">
        <v>26</v>
      </c>
      <c r="AL7" s="9" t="s">
        <v>29</v>
      </c>
    </row>
    <row r="8" spans="1:48" ht="15.75" customHeight="1">
      <c r="A8" s="19" t="s">
        <v>73</v>
      </c>
      <c r="B8" s="22" t="s">
        <v>106</v>
      </c>
      <c r="C8" s="28" t="s">
        <v>74</v>
      </c>
      <c r="E8" s="11" t="s">
        <v>390</v>
      </c>
      <c r="G8" s="29" t="s">
        <v>144</v>
      </c>
      <c r="H8" s="184" t="s">
        <v>145</v>
      </c>
      <c r="I8" s="184"/>
      <c r="J8" s="184"/>
      <c r="K8" s="184"/>
      <c r="L8" s="184"/>
      <c r="M8" s="30" t="s">
        <v>74</v>
      </c>
      <c r="AF8" t="s">
        <v>48</v>
      </c>
      <c r="AG8">
        <v>2027</v>
      </c>
      <c r="AH8" t="s">
        <v>6</v>
      </c>
      <c r="AI8" s="5" t="s">
        <v>18</v>
      </c>
    </row>
    <row r="9" spans="1:48" ht="180">
      <c r="A9" s="19" t="s">
        <v>75</v>
      </c>
      <c r="B9" s="24" t="s">
        <v>107</v>
      </c>
      <c r="C9" s="26" t="s">
        <v>76</v>
      </c>
      <c r="E9" s="11" t="s">
        <v>52</v>
      </c>
      <c r="G9" s="31" t="s">
        <v>146</v>
      </c>
      <c r="H9" s="184" t="s">
        <v>179</v>
      </c>
      <c r="I9" s="184"/>
      <c r="J9" s="184"/>
      <c r="K9" s="184"/>
      <c r="L9" s="184"/>
      <c r="M9" s="32" t="s">
        <v>76</v>
      </c>
      <c r="AF9" t="s">
        <v>48</v>
      </c>
      <c r="AG9">
        <v>2028</v>
      </c>
      <c r="AH9" t="s">
        <v>7</v>
      </c>
      <c r="AI9" s="5" t="s">
        <v>19</v>
      </c>
    </row>
    <row r="10" spans="1:48" ht="15.75" customHeight="1">
      <c r="A10" s="19" t="s">
        <v>77</v>
      </c>
      <c r="B10" s="24" t="s">
        <v>108</v>
      </c>
      <c r="C10" s="26" t="s">
        <v>78</v>
      </c>
      <c r="E10" s="11" t="s">
        <v>53</v>
      </c>
      <c r="G10" s="31" t="s">
        <v>147</v>
      </c>
      <c r="H10" s="184" t="s">
        <v>180</v>
      </c>
      <c r="I10" s="184"/>
      <c r="J10" s="184"/>
      <c r="K10" s="184"/>
      <c r="L10" s="184"/>
      <c r="M10" s="32" t="s">
        <v>78</v>
      </c>
      <c r="AF10" t="s">
        <v>49</v>
      </c>
      <c r="AG10">
        <v>2029</v>
      </c>
      <c r="AH10" t="s">
        <v>8</v>
      </c>
      <c r="AI10" s="5" t="s">
        <v>20</v>
      </c>
    </row>
    <row r="11" spans="1:48" ht="31.5">
      <c r="A11" s="19" t="s">
        <v>79</v>
      </c>
      <c r="B11" s="24" t="s">
        <v>109</v>
      </c>
      <c r="C11" s="27" t="s">
        <v>80</v>
      </c>
      <c r="E11" s="11" t="s">
        <v>55</v>
      </c>
      <c r="G11" s="31" t="s">
        <v>148</v>
      </c>
      <c r="H11" s="184" t="s">
        <v>181</v>
      </c>
      <c r="I11" s="184"/>
      <c r="J11" s="184"/>
      <c r="K11" s="184"/>
      <c r="L11" s="184"/>
      <c r="M11" s="30" t="s">
        <v>80</v>
      </c>
      <c r="AF11" t="s">
        <v>49</v>
      </c>
      <c r="AH11" t="s">
        <v>9</v>
      </c>
      <c r="AI11" s="5" t="s">
        <v>21</v>
      </c>
    </row>
    <row r="12" spans="1:48" ht="31.5">
      <c r="A12" s="19" t="s">
        <v>81</v>
      </c>
      <c r="B12" s="23" t="s">
        <v>110</v>
      </c>
      <c r="C12" s="27" t="s">
        <v>40</v>
      </c>
      <c r="E12" s="11" t="s">
        <v>56</v>
      </c>
      <c r="G12" s="31" t="s">
        <v>149</v>
      </c>
      <c r="H12" s="184" t="s">
        <v>182</v>
      </c>
      <c r="I12" s="184"/>
      <c r="J12" s="184"/>
      <c r="K12" s="184"/>
      <c r="L12" s="184"/>
      <c r="M12" s="30" t="s">
        <v>40</v>
      </c>
      <c r="AF12" t="s">
        <v>49</v>
      </c>
      <c r="AH12" t="s">
        <v>10</v>
      </c>
      <c r="AI12" s="5" t="s">
        <v>22</v>
      </c>
    </row>
    <row r="13" spans="1:48" ht="15.75" customHeight="1">
      <c r="A13" s="19" t="s">
        <v>32</v>
      </c>
      <c r="B13" s="20" t="s">
        <v>111</v>
      </c>
      <c r="C13" s="26" t="s">
        <v>40</v>
      </c>
      <c r="E13" s="11" t="s">
        <v>57</v>
      </c>
      <c r="G13" s="29" t="s">
        <v>150</v>
      </c>
      <c r="H13" s="184" t="s">
        <v>151</v>
      </c>
      <c r="I13" s="184"/>
      <c r="J13" s="184"/>
      <c r="K13" s="184"/>
      <c r="L13" s="184"/>
      <c r="M13" s="30" t="s">
        <v>40</v>
      </c>
      <c r="AF13" t="s">
        <v>50</v>
      </c>
      <c r="AH13" t="s">
        <v>11</v>
      </c>
      <c r="AI13" s="5">
        <v>10</v>
      </c>
    </row>
    <row r="14" spans="1:48" ht="31.5">
      <c r="A14" s="19" t="s">
        <v>33</v>
      </c>
      <c r="B14" s="20" t="s">
        <v>112</v>
      </c>
      <c r="C14" s="26" t="s">
        <v>40</v>
      </c>
      <c r="E14" s="11" t="s">
        <v>58</v>
      </c>
      <c r="G14" s="29" t="s">
        <v>152</v>
      </c>
      <c r="H14" s="184" t="s">
        <v>153</v>
      </c>
      <c r="I14" s="184"/>
      <c r="J14" s="184"/>
      <c r="K14" s="184"/>
      <c r="L14" s="184"/>
      <c r="M14" s="30" t="s">
        <v>40</v>
      </c>
      <c r="AF14" t="s">
        <v>50</v>
      </c>
      <c r="AH14" t="s">
        <v>12</v>
      </c>
      <c r="AI14" s="5">
        <v>11</v>
      </c>
    </row>
    <row r="15" spans="1:48" ht="31.5">
      <c r="A15" s="19" t="s">
        <v>82</v>
      </c>
      <c r="B15" s="20" t="s">
        <v>113</v>
      </c>
      <c r="C15" s="26" t="s">
        <v>40</v>
      </c>
      <c r="E15" s="11" t="s">
        <v>59</v>
      </c>
      <c r="G15" s="29" t="s">
        <v>154</v>
      </c>
      <c r="H15" s="184" t="s">
        <v>155</v>
      </c>
      <c r="I15" s="184"/>
      <c r="J15" s="184"/>
      <c r="K15" s="184"/>
      <c r="L15" s="184"/>
      <c r="M15" s="30" t="s">
        <v>40</v>
      </c>
      <c r="AF15" t="s">
        <v>50</v>
      </c>
      <c r="AH15" t="s">
        <v>13</v>
      </c>
      <c r="AI15" s="5">
        <v>12</v>
      </c>
    </row>
    <row r="16" spans="1:48" ht="31.5">
      <c r="A16" s="19" t="s">
        <v>83</v>
      </c>
      <c r="B16" s="20" t="s">
        <v>114</v>
      </c>
      <c r="C16" s="26" t="s">
        <v>40</v>
      </c>
      <c r="E16" s="11" t="s">
        <v>60</v>
      </c>
      <c r="G16" s="29" t="s">
        <v>156</v>
      </c>
      <c r="H16" s="184" t="s">
        <v>157</v>
      </c>
      <c r="I16" s="184"/>
      <c r="J16" s="184"/>
      <c r="K16" s="184"/>
      <c r="L16" s="184"/>
      <c r="M16" s="30" t="s">
        <v>40</v>
      </c>
    </row>
    <row r="17" spans="1:34" ht="110.25">
      <c r="A17" s="19" t="s">
        <v>84</v>
      </c>
      <c r="B17" s="25" t="s">
        <v>115</v>
      </c>
      <c r="C17" s="26" t="s">
        <v>85</v>
      </c>
      <c r="E17" s="11" t="s">
        <v>54</v>
      </c>
      <c r="G17" s="29" t="s">
        <v>158</v>
      </c>
      <c r="H17" s="184" t="s">
        <v>159</v>
      </c>
      <c r="I17" s="184"/>
      <c r="J17" s="184"/>
      <c r="K17" s="184"/>
      <c r="L17" s="184"/>
      <c r="M17" s="30" t="s">
        <v>85</v>
      </c>
    </row>
    <row r="18" spans="1:34" ht="31.5">
      <c r="A18" s="19" t="s">
        <v>86</v>
      </c>
      <c r="B18" s="24" t="s">
        <v>116</v>
      </c>
      <c r="C18" s="26" t="s">
        <v>87</v>
      </c>
      <c r="E18" s="11" t="s">
        <v>61</v>
      </c>
      <c r="G18" s="31" t="s">
        <v>160</v>
      </c>
      <c r="H18" s="184" t="s">
        <v>183</v>
      </c>
      <c r="I18" s="184"/>
      <c r="J18" s="184"/>
      <c r="K18" s="184"/>
      <c r="L18" s="184"/>
      <c r="M18" s="30" t="s">
        <v>87</v>
      </c>
      <c r="AG18" t="s">
        <v>47</v>
      </c>
      <c r="AH18" t="s">
        <v>47</v>
      </c>
    </row>
    <row r="19" spans="1:34" ht="31.5" customHeight="1">
      <c r="A19" s="19" t="s">
        <v>88</v>
      </c>
      <c r="B19" s="23" t="s">
        <v>117</v>
      </c>
      <c r="C19" s="26" t="s">
        <v>89</v>
      </c>
      <c r="E19" s="11" t="s">
        <v>62</v>
      </c>
      <c r="G19" s="31" t="s">
        <v>161</v>
      </c>
      <c r="H19" s="184" t="s">
        <v>184</v>
      </c>
      <c r="I19" s="184"/>
      <c r="J19" s="184"/>
      <c r="K19" s="184"/>
      <c r="L19" s="184"/>
      <c r="M19" s="30" t="s">
        <v>89</v>
      </c>
      <c r="AG19" t="s">
        <v>48</v>
      </c>
      <c r="AH19" t="s">
        <v>48</v>
      </c>
    </row>
    <row r="20" spans="1:34" ht="31.5">
      <c r="A20" s="19" t="s">
        <v>90</v>
      </c>
      <c r="B20" s="24" t="s">
        <v>118</v>
      </c>
      <c r="C20" s="27" t="s">
        <v>80</v>
      </c>
      <c r="E20" s="11" t="s">
        <v>63</v>
      </c>
      <c r="G20" s="31" t="s">
        <v>162</v>
      </c>
      <c r="H20" s="184" t="s">
        <v>185</v>
      </c>
      <c r="I20" s="184"/>
      <c r="J20" s="184"/>
      <c r="K20" s="184"/>
      <c r="L20" s="184"/>
      <c r="M20" s="30" t="s">
        <v>80</v>
      </c>
      <c r="AG20" t="s">
        <v>49</v>
      </c>
      <c r="AH20" t="s">
        <v>49</v>
      </c>
    </row>
    <row r="21" spans="1:34" ht="31.5">
      <c r="A21" s="19" t="s">
        <v>91</v>
      </c>
      <c r="B21" s="23" t="s">
        <v>119</v>
      </c>
      <c r="C21" s="27" t="s">
        <v>40</v>
      </c>
      <c r="E21" s="11" t="s">
        <v>64</v>
      </c>
      <c r="G21" s="31" t="s">
        <v>163</v>
      </c>
      <c r="H21" s="184" t="s">
        <v>186</v>
      </c>
      <c r="I21" s="184"/>
      <c r="J21" s="184"/>
      <c r="K21" s="184"/>
      <c r="L21" s="184"/>
      <c r="M21" s="30" t="s">
        <v>40</v>
      </c>
      <c r="AG21" t="s">
        <v>50</v>
      </c>
      <c r="AH21" t="s">
        <v>50</v>
      </c>
    </row>
    <row r="22" spans="1:34" ht="31.5">
      <c r="A22" s="19" t="s">
        <v>92</v>
      </c>
      <c r="B22" s="24" t="s">
        <v>121</v>
      </c>
      <c r="C22" s="26" t="s">
        <v>87</v>
      </c>
      <c r="E22" s="11" t="s">
        <v>65</v>
      </c>
      <c r="G22" s="31" t="s">
        <v>164</v>
      </c>
      <c r="H22" s="184" t="s">
        <v>187</v>
      </c>
      <c r="I22" s="184"/>
      <c r="J22" s="184"/>
      <c r="K22" s="184"/>
      <c r="L22" s="184"/>
      <c r="M22" s="30" t="s">
        <v>87</v>
      </c>
      <c r="AG22" t="s">
        <v>6</v>
      </c>
    </row>
    <row r="23" spans="1:34" ht="15.75" customHeight="1">
      <c r="A23" s="19" t="s">
        <v>93</v>
      </c>
      <c r="B23" s="23" t="s">
        <v>120</v>
      </c>
      <c r="C23" s="26" t="s">
        <v>89</v>
      </c>
      <c r="E23" s="11" t="s">
        <v>66</v>
      </c>
      <c r="G23" s="31" t="s">
        <v>165</v>
      </c>
      <c r="H23" s="184" t="s">
        <v>188</v>
      </c>
      <c r="I23" s="184"/>
      <c r="J23" s="184"/>
      <c r="K23" s="184"/>
      <c r="L23" s="184"/>
      <c r="M23" s="30" t="s">
        <v>89</v>
      </c>
      <c r="AG23" t="s">
        <v>7</v>
      </c>
    </row>
    <row r="24" spans="1:34" ht="31.5">
      <c r="A24" s="19" t="s">
        <v>34</v>
      </c>
      <c r="B24" s="20" t="s">
        <v>122</v>
      </c>
      <c r="C24" s="27" t="s">
        <v>80</v>
      </c>
      <c r="G24" s="29" t="s">
        <v>166</v>
      </c>
      <c r="H24" s="184" t="s">
        <v>167</v>
      </c>
      <c r="I24" s="184"/>
      <c r="J24" s="184"/>
      <c r="K24" s="184"/>
      <c r="L24" s="184"/>
      <c r="M24" s="30" t="s">
        <v>80</v>
      </c>
      <c r="AG24" t="s">
        <v>8</v>
      </c>
    </row>
    <row r="25" spans="1:34" ht="31.5">
      <c r="A25" s="19" t="s">
        <v>35</v>
      </c>
      <c r="B25" s="22" t="s">
        <v>123</v>
      </c>
      <c r="C25" s="27" t="s">
        <v>94</v>
      </c>
      <c r="G25" s="29" t="s">
        <v>168</v>
      </c>
      <c r="H25" s="184" t="s">
        <v>169</v>
      </c>
      <c r="I25" s="184"/>
      <c r="J25" s="184"/>
      <c r="K25" s="184"/>
      <c r="L25" s="184"/>
      <c r="M25" s="30" t="s">
        <v>94</v>
      </c>
      <c r="AG25" t="s">
        <v>9</v>
      </c>
    </row>
    <row r="26" spans="1:34" ht="15.75" customHeight="1">
      <c r="A26" s="19" t="s">
        <v>36</v>
      </c>
      <c r="B26" s="22" t="s">
        <v>124</v>
      </c>
      <c r="C26" s="27" t="s">
        <v>40</v>
      </c>
      <c r="G26" s="29" t="s">
        <v>170</v>
      </c>
      <c r="H26" s="184" t="s">
        <v>171</v>
      </c>
      <c r="I26" s="184"/>
      <c r="J26" s="184"/>
      <c r="K26" s="184"/>
      <c r="L26" s="184"/>
      <c r="M26" s="30" t="s">
        <v>40</v>
      </c>
      <c r="AG26" t="s">
        <v>10</v>
      </c>
    </row>
    <row r="27" spans="1:34" ht="31.5">
      <c r="A27" s="19" t="s">
        <v>95</v>
      </c>
      <c r="B27" s="22" t="s">
        <v>125</v>
      </c>
      <c r="C27" s="27" t="s">
        <v>40</v>
      </c>
      <c r="G27" s="29" t="s">
        <v>172</v>
      </c>
      <c r="H27" s="184" t="s">
        <v>173</v>
      </c>
      <c r="I27" s="184"/>
      <c r="J27" s="184"/>
      <c r="K27" s="184"/>
      <c r="L27" s="184"/>
      <c r="M27" s="30" t="s">
        <v>40</v>
      </c>
      <c r="AG27" t="s">
        <v>11</v>
      </c>
    </row>
    <row r="28" spans="1:34" ht="38.25">
      <c r="A28" s="19" t="s">
        <v>37</v>
      </c>
      <c r="B28" s="22" t="s">
        <v>126</v>
      </c>
      <c r="C28" s="26" t="s">
        <v>96</v>
      </c>
      <c r="G28" s="31" t="s">
        <v>174</v>
      </c>
      <c r="H28" s="184" t="s">
        <v>189</v>
      </c>
      <c r="I28" s="184"/>
      <c r="J28" s="184"/>
      <c r="K28" s="184"/>
      <c r="L28" s="184"/>
      <c r="M28" s="30" t="s">
        <v>96</v>
      </c>
      <c r="AG28" t="s">
        <v>12</v>
      </c>
    </row>
    <row r="29" spans="1:34" ht="31.5">
      <c r="A29" s="19" t="s">
        <v>38</v>
      </c>
      <c r="B29" s="22" t="s">
        <v>127</v>
      </c>
      <c r="C29" s="26" t="s">
        <v>80</v>
      </c>
      <c r="G29" s="31" t="s">
        <v>175</v>
      </c>
      <c r="H29" s="184" t="s">
        <v>190</v>
      </c>
      <c r="I29" s="184"/>
      <c r="J29" s="184"/>
      <c r="K29" s="184"/>
      <c r="L29" s="184"/>
      <c r="M29" s="30" t="s">
        <v>80</v>
      </c>
      <c r="AG29" t="s">
        <v>13</v>
      </c>
    </row>
    <row r="30" spans="1:34" ht="15.75" customHeight="1">
      <c r="A30" s="19" t="s">
        <v>39</v>
      </c>
      <c r="B30" s="22" t="s">
        <v>128</v>
      </c>
      <c r="C30" s="26" t="s">
        <v>70</v>
      </c>
      <c r="G30" s="31" t="s">
        <v>176</v>
      </c>
      <c r="H30" s="184" t="s">
        <v>191</v>
      </c>
      <c r="I30" s="184"/>
      <c r="J30" s="184"/>
      <c r="K30" s="184"/>
      <c r="L30" s="184"/>
      <c r="M30" s="30" t="s">
        <v>70</v>
      </c>
    </row>
    <row r="31" spans="1:34" ht="38.25">
      <c r="A31" s="19" t="s">
        <v>97</v>
      </c>
      <c r="B31" s="22" t="s">
        <v>129</v>
      </c>
      <c r="C31" s="26" t="s">
        <v>98</v>
      </c>
      <c r="G31" s="31" t="s">
        <v>177</v>
      </c>
      <c r="H31" s="184" t="s">
        <v>178</v>
      </c>
      <c r="I31" s="184"/>
      <c r="J31" s="184"/>
      <c r="K31" s="184"/>
      <c r="L31" s="184"/>
      <c r="M31" s="30" t="s">
        <v>98</v>
      </c>
    </row>
    <row r="32" spans="1:34">
      <c r="G32" s="14"/>
      <c r="H32" s="14"/>
    </row>
    <row r="33" spans="7:8">
      <c r="G33" s="14"/>
      <c r="H33" s="14"/>
    </row>
    <row r="34" spans="7:8">
      <c r="G34" s="14"/>
      <c r="H34" s="14"/>
    </row>
    <row r="35" spans="7:8" ht="15.75" customHeight="1">
      <c r="G35" s="14"/>
      <c r="H35" s="14"/>
    </row>
    <row r="36" spans="7:8" ht="15.75" customHeight="1">
      <c r="G36" s="14"/>
      <c r="H36" s="14"/>
    </row>
    <row r="37" spans="7:8" ht="15.75" customHeight="1">
      <c r="G37" s="14"/>
      <c r="H37" s="14"/>
    </row>
    <row r="38" spans="7:8" ht="15.75" customHeight="1">
      <c r="G38" s="14"/>
      <c r="H38" s="14"/>
    </row>
    <row r="39" spans="7:8" ht="15.75" customHeight="1">
      <c r="G39" s="14"/>
      <c r="H39" s="14"/>
    </row>
    <row r="40" spans="7:8">
      <c r="G40" s="14"/>
      <c r="H40" s="14"/>
    </row>
    <row r="41" spans="7:8" ht="15.75" customHeight="1">
      <c r="G41" s="14"/>
      <c r="H41" s="14"/>
    </row>
    <row r="42" spans="7:8" ht="15.75" customHeight="1">
      <c r="G42" s="14"/>
      <c r="H42" s="14"/>
    </row>
    <row r="43" spans="7:8">
      <c r="G43" s="14"/>
      <c r="H43" s="14"/>
    </row>
    <row r="44" spans="7:8">
      <c r="G44" s="14"/>
      <c r="H44" s="14"/>
    </row>
    <row r="45" spans="7:8">
      <c r="G45" s="14"/>
      <c r="H45" s="14"/>
    </row>
    <row r="46" spans="7:8">
      <c r="G46" s="14"/>
      <c r="H46" s="14"/>
    </row>
    <row r="47" spans="7:8">
      <c r="G47" s="14"/>
      <c r="H47" s="14"/>
    </row>
    <row r="48" spans="7:8">
      <c r="G48" s="14"/>
      <c r="H48" s="14"/>
    </row>
    <row r="49" spans="7:8">
      <c r="G49" s="14"/>
      <c r="H49" s="14"/>
    </row>
    <row r="50" spans="7:8">
      <c r="G50" s="14"/>
      <c r="H50" s="14"/>
    </row>
    <row r="51" spans="7:8">
      <c r="G51" s="14"/>
      <c r="H51" s="14"/>
    </row>
    <row r="52" spans="7:8">
      <c r="G52" s="14"/>
      <c r="H52" s="14"/>
    </row>
    <row r="53" spans="7:8">
      <c r="G53" s="14"/>
      <c r="H53" s="14"/>
    </row>
    <row r="54" spans="7:8">
      <c r="G54" s="14"/>
      <c r="H54" s="14"/>
    </row>
    <row r="55" spans="7:8">
      <c r="G55" s="14"/>
      <c r="H55" s="14"/>
    </row>
    <row r="56" spans="7:8">
      <c r="G56" s="14"/>
      <c r="H56" s="14"/>
    </row>
    <row r="57" spans="7:8">
      <c r="G57" s="14"/>
      <c r="H57" s="14"/>
    </row>
    <row r="58" spans="7:8">
      <c r="G58" s="14"/>
      <c r="H58" s="14"/>
    </row>
    <row r="59" spans="7:8">
      <c r="G59" s="14"/>
      <c r="H59" s="14"/>
    </row>
    <row r="60" spans="7:8">
      <c r="G60" s="14"/>
      <c r="H60" s="14"/>
    </row>
    <row r="61" spans="7:8">
      <c r="G61" s="14"/>
      <c r="H61" s="14"/>
    </row>
    <row r="62" spans="7:8">
      <c r="G62" s="14"/>
      <c r="H62" s="14"/>
    </row>
    <row r="63" spans="7:8">
      <c r="G63" s="14"/>
      <c r="H63" s="14"/>
    </row>
    <row r="64" spans="7:8">
      <c r="G64" s="14"/>
      <c r="H64" s="14"/>
    </row>
    <row r="65" spans="7:8">
      <c r="G65" s="14"/>
      <c r="H65" s="14"/>
    </row>
    <row r="66" spans="7:8">
      <c r="G66" s="14"/>
      <c r="H66" s="14"/>
    </row>
    <row r="67" spans="7:8">
      <c r="G67" s="14"/>
      <c r="H67" s="14"/>
    </row>
    <row r="68" spans="7:8">
      <c r="G68" s="14"/>
      <c r="H68" s="14"/>
    </row>
    <row r="69" spans="7:8">
      <c r="G69" s="14"/>
      <c r="H69" s="14"/>
    </row>
    <row r="70" spans="7:8">
      <c r="G70" s="14"/>
      <c r="H70" s="14"/>
    </row>
    <row r="71" spans="7:8">
      <c r="G71" s="14"/>
      <c r="H71" s="14"/>
    </row>
    <row r="72" spans="7:8">
      <c r="G72" s="14"/>
      <c r="H72" s="14"/>
    </row>
    <row r="73" spans="7:8">
      <c r="G73" s="14"/>
      <c r="H73" s="14"/>
    </row>
    <row r="74" spans="7:8">
      <c r="G74" s="14"/>
      <c r="H74" s="14"/>
    </row>
    <row r="75" spans="7:8">
      <c r="G75" s="14"/>
      <c r="H75" s="14"/>
    </row>
    <row r="76" spans="7:8">
      <c r="G76" s="14"/>
      <c r="H76" s="14"/>
    </row>
    <row r="77" spans="7:8">
      <c r="G77" s="14"/>
      <c r="H77" s="14"/>
    </row>
    <row r="78" spans="7:8">
      <c r="G78" s="14"/>
      <c r="H78" s="14"/>
    </row>
    <row r="79" spans="7:8">
      <c r="G79" s="14"/>
      <c r="H79" s="14"/>
    </row>
    <row r="80" spans="7:8">
      <c r="G80" s="14"/>
      <c r="H80" s="14"/>
    </row>
    <row r="81" spans="7:8">
      <c r="G81" s="14"/>
      <c r="H81" s="14"/>
    </row>
    <row r="82" spans="7:8">
      <c r="G82" s="14"/>
      <c r="H82" s="14"/>
    </row>
    <row r="83" spans="7:8">
      <c r="G83" s="14"/>
      <c r="H83" s="14"/>
    </row>
    <row r="84" spans="7:8">
      <c r="G84" s="14"/>
      <c r="H84" s="14"/>
    </row>
    <row r="85" spans="7:8">
      <c r="G85" s="14"/>
      <c r="H85" s="14"/>
    </row>
    <row r="86" spans="7:8">
      <c r="G86" s="14"/>
      <c r="H86" s="14"/>
    </row>
    <row r="87" spans="7:8">
      <c r="G87" s="14"/>
      <c r="H87" s="14"/>
    </row>
    <row r="88" spans="7:8">
      <c r="G88" s="14"/>
      <c r="H88" s="14"/>
    </row>
    <row r="89" spans="7:8">
      <c r="G89" s="14"/>
      <c r="H89" s="14"/>
    </row>
    <row r="90" spans="7:8">
      <c r="G90" s="14"/>
      <c r="H90" s="14"/>
    </row>
    <row r="91" spans="7:8">
      <c r="G91" s="14"/>
      <c r="H91" s="14"/>
    </row>
    <row r="92" spans="7:8">
      <c r="G92" s="14"/>
      <c r="H92" s="14"/>
    </row>
    <row r="93" spans="7:8">
      <c r="G93" s="14"/>
      <c r="H93" s="14"/>
    </row>
    <row r="94" spans="7:8">
      <c r="G94" s="14"/>
      <c r="H94" s="14"/>
    </row>
    <row r="95" spans="7:8">
      <c r="G95" s="14"/>
      <c r="H95" s="14"/>
    </row>
    <row r="96" spans="7:8">
      <c r="G96" s="14"/>
      <c r="H96" s="14"/>
    </row>
    <row r="97" spans="7:8">
      <c r="G97" s="14"/>
      <c r="H97" s="14"/>
    </row>
    <row r="98" spans="7:8">
      <c r="G98" s="14"/>
      <c r="H98" s="14"/>
    </row>
    <row r="99" spans="7:8">
      <c r="G99" s="14"/>
      <c r="H99" s="14"/>
    </row>
    <row r="100" spans="7:8">
      <c r="G100" s="14"/>
      <c r="H100" s="14"/>
    </row>
    <row r="101" spans="7:8">
      <c r="G101" s="14"/>
      <c r="H101" s="14"/>
    </row>
    <row r="102" spans="7:8">
      <c r="G102" s="14"/>
      <c r="H102" s="14"/>
    </row>
    <row r="103" spans="7:8">
      <c r="G103" s="14"/>
      <c r="H103" s="14"/>
    </row>
    <row r="104" spans="7:8">
      <c r="G104" s="14"/>
      <c r="H104" s="14"/>
    </row>
    <row r="105" spans="7:8">
      <c r="G105" s="14"/>
      <c r="H105" s="14"/>
    </row>
    <row r="106" spans="7:8">
      <c r="G106" s="14"/>
      <c r="H106" s="14"/>
    </row>
    <row r="107" spans="7:8">
      <c r="G107" s="14"/>
      <c r="H107" s="14"/>
    </row>
    <row r="108" spans="7:8">
      <c r="G108" s="14"/>
      <c r="H108" s="14"/>
    </row>
    <row r="109" spans="7:8">
      <c r="G109" s="14"/>
      <c r="H109" s="14"/>
    </row>
    <row r="110" spans="7:8">
      <c r="G110" s="14"/>
      <c r="H110" s="14"/>
    </row>
    <row r="111" spans="7:8">
      <c r="G111" s="14"/>
      <c r="H111" s="14"/>
    </row>
    <row r="112" spans="7:8">
      <c r="G112" s="14"/>
      <c r="H112" s="14"/>
    </row>
    <row r="113" spans="7:8">
      <c r="G113" s="14"/>
      <c r="H113" s="14"/>
    </row>
    <row r="114" spans="7:8">
      <c r="G114" s="14"/>
      <c r="H114" s="14"/>
    </row>
    <row r="115" spans="7:8">
      <c r="G115" s="14"/>
      <c r="H115" s="14"/>
    </row>
    <row r="116" spans="7:8">
      <c r="G116" s="14"/>
      <c r="H116" s="14"/>
    </row>
    <row r="117" spans="7:8">
      <c r="G117" s="14"/>
      <c r="H117" s="14"/>
    </row>
    <row r="118" spans="7:8">
      <c r="G118" s="14"/>
      <c r="H118" s="14"/>
    </row>
    <row r="119" spans="7:8">
      <c r="G119" s="14"/>
      <c r="H119" s="14"/>
    </row>
    <row r="120" spans="7:8">
      <c r="G120" s="14"/>
      <c r="H120" s="14"/>
    </row>
    <row r="121" spans="7:8">
      <c r="G121" s="14"/>
      <c r="H121" s="14"/>
    </row>
    <row r="122" spans="7:8">
      <c r="G122" s="14"/>
      <c r="H122" s="14"/>
    </row>
    <row r="123" spans="7:8">
      <c r="G123" s="14"/>
      <c r="H123" s="14"/>
    </row>
    <row r="124" spans="7:8">
      <c r="G124" s="14"/>
      <c r="H124" s="14"/>
    </row>
    <row r="125" spans="7:8">
      <c r="G125" s="14"/>
      <c r="H125" s="14"/>
    </row>
    <row r="126" spans="7:8">
      <c r="G126" s="14"/>
      <c r="H126" s="14"/>
    </row>
    <row r="127" spans="7:8">
      <c r="G127" s="14"/>
      <c r="H127" s="14"/>
    </row>
    <row r="128" spans="7:8">
      <c r="G128" s="14"/>
      <c r="H128" s="14"/>
    </row>
    <row r="129" spans="7:8">
      <c r="G129" s="14"/>
      <c r="H129" s="14"/>
    </row>
    <row r="130" spans="7:8">
      <c r="G130" s="14"/>
      <c r="H130" s="14"/>
    </row>
    <row r="131" spans="7:8">
      <c r="G131" s="14"/>
      <c r="H131" s="14"/>
    </row>
    <row r="132" spans="7:8">
      <c r="G132" s="14"/>
      <c r="H132" s="14"/>
    </row>
    <row r="133" spans="7:8">
      <c r="G133" s="14"/>
      <c r="H133" s="14"/>
    </row>
    <row r="134" spans="7:8">
      <c r="G134" s="14"/>
      <c r="H134" s="14"/>
    </row>
    <row r="135" spans="7:8">
      <c r="G135" s="14"/>
      <c r="H135" s="14"/>
    </row>
    <row r="136" spans="7:8">
      <c r="G136" s="14"/>
      <c r="H136" s="14"/>
    </row>
    <row r="137" spans="7:8">
      <c r="G137" s="14"/>
      <c r="H137" s="14"/>
    </row>
    <row r="138" spans="7:8">
      <c r="G138" s="14"/>
      <c r="H138" s="14"/>
    </row>
  </sheetData>
  <mergeCells count="31">
    <mergeCell ref="H31:L31"/>
    <mergeCell ref="H26:L26"/>
    <mergeCell ref="H27:L27"/>
    <mergeCell ref="H28:L28"/>
    <mergeCell ref="H29:L29"/>
    <mergeCell ref="H30:L30"/>
    <mergeCell ref="H25:L25"/>
    <mergeCell ref="H17:L17"/>
    <mergeCell ref="H18:L18"/>
    <mergeCell ref="H19:L19"/>
    <mergeCell ref="H20:L20"/>
    <mergeCell ref="H16:L16"/>
    <mergeCell ref="H21:L21"/>
    <mergeCell ref="H22:L22"/>
    <mergeCell ref="H23:L23"/>
    <mergeCell ref="H24:L24"/>
    <mergeCell ref="H11:L11"/>
    <mergeCell ref="H12:L12"/>
    <mergeCell ref="H13:L13"/>
    <mergeCell ref="H14:L14"/>
    <mergeCell ref="H15:L15"/>
    <mergeCell ref="H7:L7"/>
    <mergeCell ref="H8:L8"/>
    <mergeCell ref="H9:L9"/>
    <mergeCell ref="H10:L10"/>
    <mergeCell ref="H1:L1"/>
    <mergeCell ref="H2:L2"/>
    <mergeCell ref="H3:L3"/>
    <mergeCell ref="H4:L4"/>
    <mergeCell ref="H5:L5"/>
    <mergeCell ref="H6:L6"/>
  </mergeCells>
  <phoneticPr fontId="0" type="noConversion"/>
  <dataValidations count="6">
    <dataValidation type="list" allowBlank="1" showInputMessage="1" showErrorMessage="1" sqref="AK2" xr:uid="{E1A12E6B-837D-436E-AA7E-3B1A0BBBCB4A}">
      <formula1>markT</formula1>
    </dataValidation>
    <dataValidation type="list" allowBlank="1" showInputMessage="1" showErrorMessage="1" sqref="AD2" xr:uid="{A1652937-FFB8-456C-A5CB-55355C97A5AD}">
      <formula1>skods</formula1>
    </dataValidation>
    <dataValidation type="list" showInputMessage="1" showErrorMessage="1" sqref="AS2" xr:uid="{F7078109-82E1-444A-A369-D647AE81ACA8}">
      <formula1>markZ</formula1>
    </dataValidation>
    <dataValidation type="list" allowBlank="1" showInputMessage="1" showErrorMessage="1" sqref="AJ2 AG1" xr:uid="{834DA18C-B850-411B-A3A0-8586DA91E520}">
      <formula1>"побутовий, непобутовий"</formula1>
    </dataValidation>
    <dataValidation type="list" allowBlank="1" showInputMessage="1" showErrorMessage="1" sqref="AL1" xr:uid="{F0C5CC41-CACA-4BC2-B101-B43C632FDB86}">
      <formula1>ways</formula1>
    </dataValidation>
    <dataValidation type="list" allowBlank="1" showInputMessage="1" showErrorMessage="1" sqref="AJ1" xr:uid="{123EAE94-94C9-4F97-9A92-1E2048D95CBA}">
      <formula1>standards</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55" r:id="rId4" name="Image1">
          <controlPr defaultSize="0" print="0" autoLine="0" r:id="rId5">
            <anchor moveWithCells="1">
              <from>
                <xdr:col>24</xdr:col>
                <xdr:colOff>228600</xdr:colOff>
                <xdr:row>0</xdr:row>
                <xdr:rowOff>238125</xdr:rowOff>
              </from>
              <to>
                <xdr:col>24</xdr:col>
                <xdr:colOff>600075</xdr:colOff>
                <xdr:row>1</xdr:row>
                <xdr:rowOff>161925</xdr:rowOff>
              </to>
            </anchor>
          </controlPr>
        </control>
      </mc:Choice>
      <mc:Fallback>
        <control shapeId="2055" r:id="rId4" name="Image1"/>
      </mc:Fallback>
    </mc:AlternateContent>
    <mc:AlternateContent xmlns:mc="http://schemas.openxmlformats.org/markup-compatibility/2006">
      <mc:Choice Requires="x14">
        <control shapeId="2056" r:id="rId6" name="Image2">
          <controlPr defaultSize="0" print="0" autoLine="0" r:id="rId7">
            <anchor moveWithCells="1">
              <from>
                <xdr:col>19</xdr:col>
                <xdr:colOff>19050</xdr:colOff>
                <xdr:row>1</xdr:row>
                <xdr:rowOff>38100</xdr:rowOff>
              </from>
              <to>
                <xdr:col>19</xdr:col>
                <xdr:colOff>400050</xdr:colOff>
                <xdr:row>1</xdr:row>
                <xdr:rowOff>352425</xdr:rowOff>
              </to>
            </anchor>
          </controlPr>
        </control>
      </mc:Choice>
      <mc:Fallback>
        <control shapeId="2056" r:id="rId6" name="Image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21</vt:i4>
      </vt:variant>
    </vt:vector>
  </HeadingPairs>
  <TitlesOfParts>
    <vt:vector size="26" baseType="lpstr">
      <vt:lpstr>І кв 2025 року</vt:lpstr>
      <vt:lpstr>ІІ кв 2025 року</vt:lpstr>
      <vt:lpstr>ІІІ квартал 2025 року</vt:lpstr>
      <vt:lpstr>IV кв 2025 року</vt:lpstr>
      <vt:lpstr>Data</vt:lpstr>
      <vt:lpstr>_rep1</vt:lpstr>
      <vt:lpstr>_rep22</vt:lpstr>
      <vt:lpstr>chapt1</vt:lpstr>
      <vt:lpstr>chapt2</vt:lpstr>
      <vt:lpstr>data1</vt:lpstr>
      <vt:lpstr>holidays</vt:lpstr>
      <vt:lpstr>kvartals</vt:lpstr>
      <vt:lpstr>kvlist</vt:lpstr>
      <vt:lpstr>markN</vt:lpstr>
      <vt:lpstr>markT</vt:lpstr>
      <vt:lpstr>markZ</vt:lpstr>
      <vt:lpstr>monlist</vt:lpstr>
      <vt:lpstr>monlist1</vt:lpstr>
      <vt:lpstr>monnum</vt:lpstr>
      <vt:lpstr>rep</vt:lpstr>
      <vt:lpstr>skods</vt:lpstr>
      <vt:lpstr>standards</vt:lpstr>
      <vt:lpstr>terms</vt:lpstr>
      <vt:lpstr>ways</vt:lpstr>
      <vt:lpstr>years</vt:lpstr>
      <vt:lpstr>'І кв 2025 року'!Область_друку</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Sennikov</dc:creator>
  <cp:lastModifiedBy>Логінова Лариса Григорівна</cp:lastModifiedBy>
  <cp:lastPrinted>2011-03-30T14:29:55Z</cp:lastPrinted>
  <dcterms:created xsi:type="dcterms:W3CDTF">2008-06-12T16:18:12Z</dcterms:created>
  <dcterms:modified xsi:type="dcterms:W3CDTF">2026-02-10T10:18:57Z</dcterms:modified>
</cp:coreProperties>
</file>