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bookViews>
    <workbookView xWindow="-120" yWindow="-120" windowWidth="29040" windowHeight="15840" tabRatio="785" firstSheet="5" activeTab="20"/>
  </bookViews>
  <sheets>
    <sheet name="Додаток 1." sheetId="47" r:id="rId1"/>
    <sheet name="Додаток 2 01.12.23 р.-09.04.24" sheetId="60" r:id="rId2"/>
    <sheet name="Додаток 2 з 10.04.24 р." sheetId="32" r:id="rId3"/>
    <sheet name="Додаток 3" sheetId="54" r:id="rId4"/>
    <sheet name="Додаток 4." sheetId="34" r:id="rId5"/>
    <sheet name="Додаток 5" sheetId="45" r:id="rId6"/>
    <sheet name="Додаток 6" sheetId="44" r:id="rId7"/>
    <sheet name="Додаток 7" sheetId="42" r:id="rId8"/>
    <sheet name="Додаток 8" sheetId="41" r:id="rId9"/>
    <sheet name="Додаток 9" sheetId="40" r:id="rId10"/>
    <sheet name="Додаток 10" sheetId="46" r:id="rId11"/>
    <sheet name="Додаток 11" sheetId="48" r:id="rId12"/>
    <sheet name="Додаток 12" sheetId="49" state="hidden" r:id="rId13"/>
    <sheet name="Додаток 12_" sheetId="51" r:id="rId14"/>
    <sheet name="Додаток 13" sheetId="52" r:id="rId15"/>
    <sheet name="Додаток 14" sheetId="53" r:id="rId16"/>
    <sheet name="Додаток 15 " sheetId="55" r:id="rId17"/>
    <sheet name="Додаток 16" sheetId="56" r:id="rId18"/>
    <sheet name="Додаток 17" sheetId="57" r:id="rId19"/>
    <sheet name="Додаток 18" sheetId="58" r:id="rId20"/>
    <sheet name="Додаток 19" sheetId="61" r:id="rId21"/>
  </sheets>
  <externalReferences>
    <externalReference r:id="rId22"/>
    <externalReference r:id="rId23"/>
  </externalReferences>
  <definedNames>
    <definedName name="_xlnm._FilterDatabase" localSheetId="0" hidden="1">'Додаток 1.'!$A$9:$A$176</definedName>
    <definedName name="_xlnm._FilterDatabase" localSheetId="11" hidden="1">'Додаток 11'!$A$10:$F$10</definedName>
    <definedName name="_xlnm._FilterDatabase" localSheetId="14" hidden="1">'Додаток 13'!$A$10:$C$154</definedName>
    <definedName name="_xlnm._FilterDatabase" localSheetId="15" hidden="1">'Додаток 14'!$A$11:$C$35</definedName>
    <definedName name="_xlnm._FilterDatabase" localSheetId="1" hidden="1">'Додаток 2 01.12.23 р.-09.04.24'!$B$12:$B$106</definedName>
    <definedName name="_xlnm._FilterDatabase" localSheetId="2" hidden="1">'Додаток 2 з 10.04.24 р.'!$B$11:$B$105</definedName>
    <definedName name="_xlnm._FilterDatabase" localSheetId="3" hidden="1">'Додаток 3'!$B$1:$B$40</definedName>
    <definedName name="_xlnm.Print_Titles" localSheetId="0">'Додаток 1.'!$1:$1</definedName>
    <definedName name="_xlnm.Print_Area" localSheetId="11">'Додаток 11'!$A$1:$G$221</definedName>
    <definedName name="_xlnm.Print_Area" localSheetId="17">'Додаток 16'!$A$1:$AK$23</definedName>
    <definedName name="_xlnm.Print_Area" localSheetId="18">'Додаток 17'!$B$1:$D$40</definedName>
    <definedName name="_xlnm.Print_Area" localSheetId="7">'Додаток 7'!$B$1:$C$24</definedName>
    <definedName name="_xlnm.Print_Area" localSheetId="8">'Додаток 8'!$B$1:$C$24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60" l="1"/>
  <c r="H22" i="55" l="1"/>
  <c r="G27" i="40" l="1"/>
  <c r="G26" i="40"/>
  <c r="G25" i="40"/>
  <c r="G24" i="40"/>
  <c r="G23" i="40"/>
  <c r="G22" i="40"/>
  <c r="G21" i="40"/>
  <c r="G20" i="40"/>
  <c r="G19" i="40"/>
  <c r="G28" i="40" s="1"/>
  <c r="C50" i="54" l="1"/>
  <c r="C49" i="54" s="1"/>
  <c r="D24" i="57"/>
  <c r="D17" i="57"/>
  <c r="D16" i="57"/>
  <c r="B15" i="56"/>
  <c r="B17" i="56" s="1"/>
  <c r="B19" i="56" s="1"/>
  <c r="D15" i="56"/>
  <c r="D17" i="56" s="1"/>
  <c r="D19" i="56" s="1"/>
  <c r="E15" i="56"/>
  <c r="E17" i="56" s="1"/>
  <c r="E19" i="56" s="1"/>
  <c r="F15" i="56"/>
  <c r="F17" i="56" s="1"/>
  <c r="F19" i="56" s="1"/>
  <c r="G15" i="56"/>
  <c r="G17" i="56" s="1"/>
  <c r="G19" i="56" s="1"/>
  <c r="H15" i="56"/>
  <c r="H17" i="56" s="1"/>
  <c r="H19" i="56" s="1"/>
  <c r="I15" i="56"/>
  <c r="I17" i="56" s="1"/>
  <c r="I19" i="56" s="1"/>
  <c r="P15" i="56"/>
  <c r="P17" i="56" s="1"/>
  <c r="P19" i="56" s="1"/>
  <c r="Q15" i="56"/>
  <c r="Q17" i="56" s="1"/>
  <c r="Q19" i="56" s="1"/>
  <c r="T15" i="56"/>
  <c r="T17" i="56" s="1"/>
  <c r="T19" i="56" s="1"/>
  <c r="U15" i="56"/>
  <c r="V15" i="56"/>
  <c r="V17" i="56" s="1"/>
  <c r="V19" i="56" s="1"/>
  <c r="W15" i="56"/>
  <c r="W17" i="56" s="1"/>
  <c r="W19" i="56" s="1"/>
  <c r="Z15" i="56"/>
  <c r="Z17" i="56" s="1"/>
  <c r="Z19" i="56" s="1"/>
  <c r="AB15" i="56"/>
  <c r="AB17" i="56" s="1"/>
  <c r="AB19" i="56" s="1"/>
  <c r="AD15" i="56"/>
  <c r="AD17" i="56" s="1"/>
  <c r="AD19" i="56" s="1"/>
  <c r="AF15" i="56"/>
  <c r="AF17" i="56" s="1"/>
  <c r="AF19" i="56" s="1"/>
  <c r="U17" i="56"/>
  <c r="U19" i="56" s="1"/>
  <c r="D20" i="57" l="1"/>
  <c r="D31" i="57"/>
  <c r="D29" i="57"/>
  <c r="D15" i="57"/>
  <c r="D21" i="57"/>
  <c r="D25" i="57"/>
  <c r="D27" i="57"/>
  <c r="D22" i="57"/>
  <c r="D23" i="57"/>
  <c r="D19" i="57"/>
  <c r="D18" i="57"/>
  <c r="D26" i="57"/>
  <c r="D30" i="57"/>
  <c r="D32" i="57"/>
  <c r="D28" i="57"/>
  <c r="E17" i="55" l="1"/>
  <c r="E14" i="55"/>
  <c r="D14" i="55"/>
  <c r="G15" i="34"/>
  <c r="E19" i="44" l="1"/>
  <c r="E21" i="54" l="1"/>
  <c r="C23" i="54"/>
  <c r="C27" i="54"/>
  <c r="E25" i="54"/>
  <c r="C19" i="54"/>
  <c r="E17" i="54"/>
  <c r="E34" i="54"/>
  <c r="C36" i="54"/>
  <c r="E30" i="54"/>
  <c r="C32" i="54"/>
  <c r="C40" i="54"/>
  <c r="E38" i="54"/>
  <c r="E13" i="54"/>
  <c r="C45" i="54" l="1"/>
  <c r="E45" i="54" s="1"/>
  <c r="E43" i="54"/>
  <c r="C14" i="54"/>
  <c r="C15" i="54" s="1"/>
  <c r="E15" i="54" s="1"/>
  <c r="C22" i="54"/>
  <c r="E23" i="54"/>
  <c r="C35" i="54"/>
  <c r="E36" i="54"/>
  <c r="E27" i="54"/>
  <c r="C26" i="54"/>
  <c r="C39" i="54"/>
  <c r="E40" i="54"/>
  <c r="E19" i="54"/>
  <c r="C18" i="54"/>
  <c r="E32" i="54"/>
  <c r="C31" i="54"/>
  <c r="C44" i="54" l="1"/>
  <c r="E22" i="49"/>
  <c r="E23" i="49" s="1"/>
  <c r="E24" i="49" s="1"/>
  <c r="E26" i="49" s="1"/>
  <c r="B4" i="49"/>
  <c r="B3" i="49"/>
  <c r="E27" i="49" l="1"/>
  <c r="E25" i="49"/>
  <c r="G19" i="44" l="1"/>
  <c r="F45" i="32" l="1"/>
  <c r="B4" i="46" l="1"/>
  <c r="B3" i="46"/>
  <c r="E17" i="45" l="1"/>
  <c r="E14" i="45"/>
  <c r="D14" i="45"/>
  <c r="G51" i="44"/>
  <c r="I19" i="44" l="1"/>
  <c r="I20" i="44" s="1"/>
  <c r="G43" i="44"/>
  <c r="G56" i="44" l="1"/>
  <c r="F15" i="44"/>
  <c r="I15" i="44" s="1"/>
  <c r="G15" i="44" s="1"/>
  <c r="F17" i="44"/>
  <c r="I17" i="44" s="1"/>
  <c r="G17" i="44" s="1"/>
  <c r="C23" i="41" l="1"/>
  <c r="C22" i="42"/>
  <c r="C23" i="42" s="1"/>
  <c r="G34" i="40" l="1"/>
  <c r="G37" i="40" s="1"/>
  <c r="G39" i="40" l="1"/>
  <c r="F14" i="34" l="1"/>
  <c r="E14" i="34"/>
</calcChain>
</file>

<file path=xl/sharedStrings.xml><?xml version="1.0" encoding="utf-8"?>
<sst xmlns="http://schemas.openxmlformats.org/spreadsheetml/2006/main" count="1668" uniqueCount="811">
  <si>
    <t>Обладнання ЕХЗ</t>
  </si>
  <si>
    <t>Періодичний технічний огляд та обслуговування електродренажної установки</t>
  </si>
  <si>
    <t xml:space="preserve">Профілактичний ремонт точки дренування в ковері </t>
  </si>
  <si>
    <t>Перевірка спрацювання сигналізаторів загазованості/відсікаючих клапанів</t>
  </si>
  <si>
    <t>Одиниці виміру</t>
  </si>
  <si>
    <t>Ціна (без ПДВ) грн.</t>
  </si>
  <si>
    <t>шт</t>
  </si>
  <si>
    <t>1.</t>
  </si>
  <si>
    <t>Газове обладнання житлових будинків та комунально-побутових об'єктів</t>
  </si>
  <si>
    <t>Технічне обслуговування газопроводів і газового обладнання</t>
  </si>
  <si>
    <t xml:space="preserve">Опалювальний котел з закритою камерою згорання </t>
  </si>
  <si>
    <t>2.</t>
  </si>
  <si>
    <t>Підземні та надземні газопроводи</t>
  </si>
  <si>
    <t>Газове обладнання ГРП, ГРУ, ШРП, КБРТ</t>
  </si>
  <si>
    <t>Технічний огляд, обслуговування та регулювання обладнання ГРП, ГРУ, ШРП, КБРТ</t>
  </si>
  <si>
    <t>Технічний огляд ШРП</t>
  </si>
  <si>
    <t>Технічне обслуговування та регулювання обладнання ШРП</t>
  </si>
  <si>
    <t>Технічне обслуговування КБРТ</t>
  </si>
  <si>
    <t>Ремонт обладнання ГРП, ГРУ, ШРП</t>
  </si>
  <si>
    <t>Поточний ремонт обладнання ШРП</t>
  </si>
  <si>
    <t>Газове обладнання котелень</t>
  </si>
  <si>
    <t>Технічне обслуговування контрольно-вимірювальних приладів, засобів автоматизації, сигналізації та захисту</t>
  </si>
  <si>
    <t xml:space="preserve">Перевірка щільності підземних г/п приладовим методом контролю </t>
  </si>
  <si>
    <t>Перевірка стану ізоляційного покриття труби приладовим методом контролю</t>
  </si>
  <si>
    <t>Технічне обстеження (огляд) надземної частини газопроводу-вводу</t>
  </si>
  <si>
    <t xml:space="preserve">Технічне обслуговування опалювального котла з відкритою камерою згорання </t>
  </si>
  <si>
    <t>Відключення обладнання котельної на літній період</t>
  </si>
  <si>
    <t>Технічний огляд ГРП, ГРУ  1 лінія редук (до 20 років експлуатації)</t>
  </si>
  <si>
    <t xml:space="preserve">Технічний огляд ГРП, ГРУ </t>
  </si>
  <si>
    <t>Технічний огляд ГРП, ГРУ  1 лінія редук (21-40 років експлуатації)</t>
  </si>
  <si>
    <t>Технічний огляд ГРП, ГРУ  2 лінії редук (до 20 років експлуатації)</t>
  </si>
  <si>
    <t>Технічний огляд ГРП, ГРУ  2 лінії редук (21-40 років експлуатації)</t>
  </si>
  <si>
    <t xml:space="preserve">Технічне обслуговування та регулювання обладнання ГРП, ГРУ </t>
  </si>
  <si>
    <t>Технічне обслуговування та регулювання обладнання ГРП, ГРУ 1 лінія редук (до 20 років експлуатації)</t>
  </si>
  <si>
    <t>Технічне обслуговування та регулювання обладнання ГРП, ГРУ 2 лінії редук (до 20 років експлуатації)</t>
  </si>
  <si>
    <t>Технічне обслуговування та регулювання обладнання ГРП, ГРУ 1 лінія редук (21-40 років експлуатації)</t>
  </si>
  <si>
    <t>Технічне обслуговування та регулювання обладнання ГРП, ГРУ 2 лінії редук (21-40 років експлуатації)</t>
  </si>
  <si>
    <t>Чергова перевірка димових та вентиляційних каналів</t>
  </si>
  <si>
    <t>Технічне обслуговування протекторної установки</t>
  </si>
  <si>
    <t>Періодичний технічний огляд установок катодного захисту</t>
  </si>
  <si>
    <t>Плановий ремонт установок катодного захисту</t>
  </si>
  <si>
    <t>Перевірка справності електроізолюючого фланцевого з'єднання</t>
  </si>
  <si>
    <t>Перевірка манометрів, вакууметрів, напоромірів, тягомірів, тягонапоромірів (контрольним приладом)</t>
  </si>
  <si>
    <t>3.</t>
  </si>
  <si>
    <t>Технічне обстеження (огляд) підземного газопроводу-вводу до 20 м</t>
  </si>
  <si>
    <t>Технічне обстеження (огляд) підземного газопроводу-вводу від 21 до 50 м</t>
  </si>
  <si>
    <t>Технічне обстеження (огляд) підземного газопроводу-вводу від 51 до 100 м</t>
  </si>
  <si>
    <t>Технічне обстеження (огляд) підземного газопроводу-вводу від 101 до 120 м</t>
  </si>
  <si>
    <t>Технічне обстеження (огляд) підземного газопроводу-вводу від 121 до 150 м</t>
  </si>
  <si>
    <t>Технічне обстеження (огляд) підземного газопроводу-вводу від 151 до 200 м</t>
  </si>
  <si>
    <t>Технічне обстеження (огляд) надземної частини газопроводу-вводу до 20 м</t>
  </si>
  <si>
    <t>Технічне обстеження (огляд) надземної частини газопроводу-вводу від 21 до 50 м</t>
  </si>
  <si>
    <t>Технічне обстеження (огляд) надземної частини газопроводу-вводу від 51 до 100 м</t>
  </si>
  <si>
    <t>Технічне обстеження (огляд) надземної частини газопроводу-вводу від 101 до 120 м</t>
  </si>
  <si>
    <t>Технічне обстеження (огляд) надземної частини газопроводу-вводу від 121 до 150 м</t>
  </si>
  <si>
    <t>Технічне обстеження (огляд) надземної частини газопроводу-вводу від 151 до 200 м</t>
  </si>
  <si>
    <t>Технічний огляд ГРП, ГРУ  1 лінія редук (понад 40 років експлуатації)</t>
  </si>
  <si>
    <t>Технічний огляд ГРП, ГРУ  2 лінії редук (понад 40 років експлуатації)</t>
  </si>
  <si>
    <t>Технічний огляд обладнання ШРП, 1 лінія редукування</t>
  </si>
  <si>
    <t>Технічний огляд обладнання ШРП, 2 лінії редукування</t>
  </si>
  <si>
    <t>Технічне обслуговування та регулювання обладнання ШРП, 1 лінія редукування</t>
  </si>
  <si>
    <t>Технічне обслуговування та регулювання обладнання ШРП, 2 лінії редукування</t>
  </si>
  <si>
    <t>Технічне обслуговування та регулювання обладнання ГРП, ГРУ 2 лінії редук (понад 40 років експлуатації)</t>
  </si>
  <si>
    <t>Технічне обслуговування та регулювання обладнання ГРП, ГРУ 1 лінія редук (понад 40 років експлуатації)</t>
  </si>
  <si>
    <t>Технічне обслуговування і поточний ремонт обладнання ШРП, 1 лінія редукування</t>
  </si>
  <si>
    <t>Технічне обслуговування і поточний ремонт обладнання ШРП, 2 лінії редукування</t>
  </si>
  <si>
    <t>Перевірка кратності повітрообігу газифікованих приміщень</t>
  </si>
  <si>
    <t>Технічне обслуговування (огляд) будинкового регулятора тиску</t>
  </si>
  <si>
    <t>Назва послуги</t>
  </si>
  <si>
    <t>Технічне обстеження шляхом обходу вуличних газопроводів (100 п м)</t>
  </si>
  <si>
    <t>Пуск котла (перевірки під час першого запалювання)</t>
  </si>
  <si>
    <t>Технічне обстеження (огляд) підземного газопроводу-вводу від 221 до 250 м</t>
  </si>
  <si>
    <t>Технічне обстеження (огляд) підземного газопроводу-вводу від 251 до 300 м</t>
  </si>
  <si>
    <t>Технічне обстеження (огляд) надземної частини газопроводу-вводу від 221 до 250 м</t>
  </si>
  <si>
    <t>Технічне обстеження (огляд) надземної частини газопроводу-вводу від 251 до 300 м</t>
  </si>
  <si>
    <t>Перевірка на загазованість газових колодязів і колодязів підземних комунікацій</t>
  </si>
  <si>
    <t>Перевірка на загазованість газових колодязів і колодязів підземних комунікацій через отвір у кришках колодязів</t>
  </si>
  <si>
    <t>Перевірка на загазованість газових колодязів і колодязів підземних комунікацій через відкриті кришки колодязів</t>
  </si>
  <si>
    <t>Перевірка щільності газопроводу за допомогою контрольної трубки</t>
  </si>
  <si>
    <t>Перевірка на загазованість підвальних приміщень</t>
  </si>
  <si>
    <t>Перевірка на загазованість підвальних приміщень всередині приміщення</t>
  </si>
  <si>
    <t>Перевірка на загазованість підвальних приміщень через вентканал</t>
  </si>
  <si>
    <t>Перевірка на загазованість контрольної трубки (влаштованої під ковер)</t>
  </si>
  <si>
    <t>Перевірка технічного стану конденсатозбірника</t>
  </si>
  <si>
    <t>Перевірка технічного стану конденсатозбірника з видаленням конденсату ручним насосом</t>
  </si>
  <si>
    <t>Перевірка технічного стану конденсатозбірника з видаленням конденсату тиском газу</t>
  </si>
  <si>
    <t xml:space="preserve">Перевірка технічного стану конденсатозбірника без видалення конденсату </t>
  </si>
  <si>
    <t>Перевірка футляру на зовнішній стіні будинку на щільність</t>
  </si>
  <si>
    <t>Норма часу, 
 люд-год</t>
  </si>
  <si>
    <t>*</t>
  </si>
  <si>
    <t>№ п.п</t>
  </si>
  <si>
    <t>Перелік робіт</t>
  </si>
  <si>
    <t>Склад виконавців</t>
  </si>
  <si>
    <t>Кількість вик-в</t>
  </si>
  <si>
    <t>(Час згідно лінійного графіку, хв)Трудомісткість, хв</t>
  </si>
  <si>
    <t>Коефіцієнт на переходи/переїзди (К=0,19)</t>
  </si>
  <si>
    <t>Загальні витрати часу, люд./год.</t>
  </si>
  <si>
    <t>Вартість послуги без ПДВ</t>
  </si>
  <si>
    <t>ПДВ</t>
  </si>
  <si>
    <t>Припинення газопостачання на об'єкт споживача шляхом перекриття вимикаючого пристрою з встановленням інвентарної заглушки та опломбуванням на висоті з приставної драбини</t>
  </si>
  <si>
    <t>Припинення газопостачання на об'єкт споживача шляхом перекриття вимикаючого пристрою з встановленням інвентарної заглушки та опломбуванням в газовому колодязі</t>
  </si>
  <si>
    <t>Припинення газопостачання на об'єкт споживача шляхом перекриття вимикаючого пристрою та опломбуванням на висоті з приставної драбини</t>
  </si>
  <si>
    <t>Припинення газопостачання на об'єкт споживача шляхом перекриття вимикаючого пристрою  та опломбуванням в газовому колодязі</t>
  </si>
  <si>
    <t>Відновлення газопостачання на об'єкт споживача шляхом відкриття вимикаючого пристрою, зняття інвентарної заглушки та розпломбування на висоті з приставної драбини</t>
  </si>
  <si>
    <t>Відновлення газопостачання на об'єкт споживача шляхом відкриття вимикаючого пристрою, зняття інвентарної заглушки та розпломбування в газовому колодязі</t>
  </si>
  <si>
    <t>Відновлення газопостачання на об'єкт споживача шляхом відкриття вимикаючого пристрою та зняття пломби на висоті з приставної драбини</t>
  </si>
  <si>
    <t>Відновлення газопостачання на об'єкт споживача шляхом відкриття вимикаючого пристрою та зняття пломби в газовому колодязі</t>
  </si>
  <si>
    <t xml:space="preserve">    Д      до 50 мм</t>
  </si>
  <si>
    <t>№п/п</t>
  </si>
  <si>
    <t>Вид підпослуги</t>
  </si>
  <si>
    <t>Розряд</t>
  </si>
  <si>
    <t>ПДВ, 20%</t>
  </si>
  <si>
    <t>Розрахункова вартість послуги з ПДВ</t>
  </si>
  <si>
    <t>Надання замовнику дозволу на приєднання його об'єкта до газотранспортної/газорозподільної системи</t>
  </si>
  <si>
    <t>Надання проекту договору про приєднання</t>
  </si>
  <si>
    <t>Погодження у випадках, передбачених Кодексом газорозподільних систем або Кодексом транспортної системи, проектної документації на відповідність наданим технічним умовам та чиним нормативно-правовим актам</t>
  </si>
  <si>
    <t>Погодження ПТД на газифікацію об`єктів виробничого  і невиробничого призначення (приєднання до газових мереж юридичних осіб)</t>
  </si>
  <si>
    <t>Погодження ПТД на реконструкцію систем газопостачання  об`єктів виробничого і невиробничого призначення (юридичних осіб)</t>
  </si>
  <si>
    <t>Погодження ПТД на газифікацію індивідуальних житлових будинків і квартир  (приєднання до газових мереж фізичних осіб)</t>
  </si>
  <si>
    <t>Погодження ПТД на реконструкцію систем газопостачання індивідуальних житлових будинків і квартир (фізичних осіб)</t>
  </si>
  <si>
    <t>Погодження ПТД на реконструкцію систем газопостачання індивідуальних житлових будинків і квартир (фізичних осіб) з встановленням індивідуального опалення</t>
  </si>
  <si>
    <t>Технічний нагляд за будівництвом (новим будівництвом, капітальним ремонтом, реконструкцією чи технічним переоснащенням) газових мереж внутрішнього газопостачання</t>
  </si>
  <si>
    <t xml:space="preserve">    Д      до 80 мм</t>
  </si>
  <si>
    <t xml:space="preserve">    Д      до 32 мм </t>
  </si>
  <si>
    <t>3 та 4</t>
  </si>
  <si>
    <t xml:space="preserve">    Д      до 38 мм </t>
  </si>
  <si>
    <t xml:space="preserve">    Д      до 100 мм </t>
  </si>
  <si>
    <t>8.1 Об'єктів нової газифікації для фізичних осіб</t>
  </si>
  <si>
    <t>8.2 Об'єктів нової газифікації для юридичних осіб</t>
  </si>
  <si>
    <t>8.3 Об'єктів після реконструкції для фізичних осіб</t>
  </si>
  <si>
    <t>8.4 Об'єктів після реконструкції для юридичних осіб</t>
  </si>
  <si>
    <t>9.1 Пуск газу в стояк (люд./год.-ДБН)</t>
  </si>
  <si>
    <t>слюсар 3,5</t>
  </si>
  <si>
    <t>9.2 Пуск газу в трубопроводи вводу (люд./год.-ДБН)</t>
  </si>
  <si>
    <t>Обрізка діючого внутрішнього газопроводу</t>
  </si>
  <si>
    <t>до 50 мм</t>
  </si>
  <si>
    <t>63-75 мм</t>
  </si>
  <si>
    <t xml:space="preserve">    Д      63-150 мм</t>
  </si>
  <si>
    <t xml:space="preserve">    Д      200 - 300 мм</t>
  </si>
  <si>
    <t xml:space="preserve">    Д      350 - 500 мм</t>
  </si>
  <si>
    <t xml:space="preserve">    Д      більше 500 мм</t>
  </si>
  <si>
    <t>1</t>
  </si>
  <si>
    <t>2 та 3</t>
  </si>
  <si>
    <t>№ п/п</t>
  </si>
  <si>
    <t>Годинна тарифна ставка, грн.</t>
  </si>
  <si>
    <t>Всього</t>
  </si>
  <si>
    <t>Всього з ПДВ</t>
  </si>
  <si>
    <t>Матеріальні витрати</t>
  </si>
  <si>
    <t>Нарахування на ФОП</t>
  </si>
  <si>
    <t>Повна собівартість</t>
  </si>
  <si>
    <t>Всього за послугу, грн. з ПДВ</t>
  </si>
  <si>
    <t xml:space="preserve">Розрахунок вартості встановлення-зняття інвентарної перемички (або ПЛГ з обмінного фонду, або ПЛГ наданого споживачем) за заявою споживача </t>
  </si>
  <si>
    <t>Розрахунок вартості проведення повірки ПЛГ за зверненням ліцензіата з розподілу природного газу</t>
  </si>
  <si>
    <t>Всього, грн. з ПДВ</t>
  </si>
  <si>
    <t>Населений пункт</t>
  </si>
  <si>
    <t>По місту Вінниця</t>
  </si>
  <si>
    <t>м. Бар</t>
  </si>
  <si>
    <t>м. Бершадь</t>
  </si>
  <si>
    <t>м. Гайсин</t>
  </si>
  <si>
    <t>м. Жмеринка</t>
  </si>
  <si>
    <t>м. Іллінці</t>
  </si>
  <si>
    <t>м. Калинівка</t>
  </si>
  <si>
    <t>м. Козятин</t>
  </si>
  <si>
    <t>м. Крижопіль</t>
  </si>
  <si>
    <t>м. Липовець</t>
  </si>
  <si>
    <t>смт. Літин</t>
  </si>
  <si>
    <t>м. Могилів-Подільский</t>
  </si>
  <si>
    <t>смт. Муровані Курилівці</t>
  </si>
  <si>
    <t>м. Немирів</t>
  </si>
  <si>
    <t>смт. Оратів</t>
  </si>
  <si>
    <t>смт. Піщанка</t>
  </si>
  <si>
    <t>м. Погребище</t>
  </si>
  <si>
    <t>смт. Теплик</t>
  </si>
  <si>
    <t>смт. Тиврів</t>
  </si>
  <si>
    <t>смт. Томашпіль</t>
  </si>
  <si>
    <t>смт. Тростянець</t>
  </si>
  <si>
    <t>м. Тульчин</t>
  </si>
  <si>
    <t>м. Хмільник</t>
  </si>
  <si>
    <t>смт. Чернівці</t>
  </si>
  <si>
    <t>смт. Чечельник</t>
  </si>
  <si>
    <t>м. Шаргород</t>
  </si>
  <si>
    <t>м. Ямпіль</t>
  </si>
  <si>
    <t>Розцінки на виклик спеціаліста з приладового обліку для проведення технічного огляду вхідної запірної арматури (за одиницю), окремих елементів ЗВТ (за одиницю) або газоспоживаючого обладнання (за одиницю) з їх опломбуванням</t>
  </si>
  <si>
    <t>Розцінки на виклик спеціаліста з приладового обліку для проведення технічного огляду вхідної запірної арматури (за одиницю), окремих елементів ЗВТ (за одиницю) або газоспоживаючого обладнання (за одиницю) з їх розпломбуванням</t>
  </si>
  <si>
    <t>Вартість транспортних послуг, грн. з ПДВ</t>
  </si>
  <si>
    <t>За умови призупинення газопостачання споживачу з послуги виключаються роботи по встановленню інвентарної перемички, вартість, грн. з ПДВ</t>
  </si>
  <si>
    <t>для ПЛГ роторного типу</t>
  </si>
  <si>
    <t>для ПЛГ мембранного типу</t>
  </si>
  <si>
    <t>Вид послуги</t>
  </si>
  <si>
    <t xml:space="preserve">Вартість послуги, грн. без ПДВ </t>
  </si>
  <si>
    <t xml:space="preserve">Разом за послугу, грн. з ПДВ </t>
  </si>
  <si>
    <t xml:space="preserve">   на газопровводі діаметром до 50 мм</t>
  </si>
  <si>
    <t>- на кожен наступний газовий прилад</t>
  </si>
  <si>
    <t xml:space="preserve">Матеріали </t>
  </si>
  <si>
    <t>Загальновиробничі витрати</t>
  </si>
  <si>
    <t>Всього, грн:</t>
  </si>
  <si>
    <t>Всього за кошторисом, грн:</t>
  </si>
  <si>
    <t>Всього за кошторисом, грн. з ПДВ</t>
  </si>
  <si>
    <t xml:space="preserve">2. Розрахунок вартості виготовлення ескізних проектів щодо встановлення вузлів обліку </t>
  </si>
  <si>
    <t>Статті витрат</t>
  </si>
  <si>
    <t>Тарифна ставка</t>
  </si>
  <si>
    <t>Класність</t>
  </si>
  <si>
    <t>Разом з додатков. з/п 30%</t>
  </si>
  <si>
    <t>Середня швидкість</t>
  </si>
  <si>
    <t>Тарифна ставка на 1 км.</t>
  </si>
  <si>
    <t>Разом до сплати з ПДВ</t>
  </si>
  <si>
    <t>Лічильник турбінного типу</t>
  </si>
  <si>
    <t>Всього за послугу повірки, грн. з ПДВ</t>
  </si>
  <si>
    <t>Лічильник роторного типу (робота включає заміну мастила)</t>
  </si>
  <si>
    <t>Лічильник ультразвукового типу</t>
  </si>
  <si>
    <t>Коректор, без вбудованих перетворювачів (за 1 канал) ***</t>
  </si>
  <si>
    <t>Обчислювач, без вбудованих перетворювачів (за 1 канал)</t>
  </si>
  <si>
    <t>Перетворювач тиску/ перепаду тиску (окремий чи вбудований в коректор)</t>
  </si>
  <si>
    <t>Перетворювач температури (окремий чи вбудований в коректор)</t>
  </si>
  <si>
    <t>Манометр, термометр</t>
  </si>
  <si>
    <t>Всього за послугу вхідного контролю, грн. з ПДВ</t>
  </si>
  <si>
    <t>6. Встановлення засобу дистанційної передачі даних на вузлі обліку непобутового споживача</t>
  </si>
  <si>
    <t>5. Транспортні послуги  (вартість за 2 виїзди до/від споживача)</t>
  </si>
  <si>
    <t>Затверджую</t>
  </si>
  <si>
    <t>__________________</t>
  </si>
  <si>
    <t>М.П.</t>
  </si>
  <si>
    <t>4. Розрахунок вартості проведення експертизи ПЛГ, в разі виявлення втручання у його роботу (із монтажними роботами)</t>
  </si>
  <si>
    <t>1. Розцінки на проведення позачергової повірки ПЛГ за заявою споживача</t>
  </si>
  <si>
    <t>1. Розрахунок вартості  виготовлення робочого проекту</t>
  </si>
  <si>
    <t>Розрахунок вартості послуг проведення повірки  АТ «Вінницягаз»</t>
  </si>
  <si>
    <t>1.3. Нове будівництво та реконструкція системи газопостачання житлового будинку або житлової квартири (Газопостачання (внутрішні пристрої).  Стадія "Робочий проект"</t>
  </si>
  <si>
    <t>1.4. Нове будівництво та реконструкція системи газопостачання житлового будинку з літньою кухнею (Газопостачання (внутрішні пристрої).    Стадія "Робочий проект"</t>
  </si>
  <si>
    <t>2.3. Внесення змін до проектної документації  на газопостачання житлових будинків приватного сектору та індивідуальних житлових квартир</t>
  </si>
  <si>
    <t>Вартість монопольних робіт</t>
  </si>
  <si>
    <t>Кількість виконавців</t>
  </si>
  <si>
    <t>Вартість послуги, грн. без ПДВ</t>
  </si>
  <si>
    <t>Вартість послуги АТ"Вінницягаз" грн. з ПДВ</t>
  </si>
  <si>
    <t>Вартість послуги грн. з ПДВ</t>
  </si>
  <si>
    <t>Вартість ТМЦ</t>
  </si>
  <si>
    <t>Відведення сталеве (DN15)</t>
  </si>
  <si>
    <t>Нитка 160м універсальна</t>
  </si>
  <si>
    <t>Труба водогазопровідна неоцинкована для газопостачання. діаметр 15х2.8 мм</t>
  </si>
  <si>
    <t>м</t>
  </si>
  <si>
    <t>Кріплення для трубопроводів [хомут. дюбель. гвинт-шуруп у комплекті] Д=15мм</t>
  </si>
  <si>
    <t>Крани кульові  муфтові для газа. діаметр 15 мм</t>
  </si>
  <si>
    <t>Різьба сталева. діаметр 15 мм</t>
  </si>
  <si>
    <t>Шланг газовий гнучкий гофрований з нержавіючої сталі Д=15мм. L=1м.</t>
  </si>
  <si>
    <t>Кисень технічний газоподібний</t>
  </si>
  <si>
    <t>м3</t>
  </si>
  <si>
    <t>Ацетилен технічний</t>
  </si>
  <si>
    <t>кг</t>
  </si>
  <si>
    <t>Проволока зварювальна СВ08А 3мм</t>
  </si>
  <si>
    <t>Вартість будівельно-монтажних рабіт</t>
  </si>
  <si>
    <t>Демонтаж газового конвектора</t>
  </si>
  <si>
    <t>Монтаж газового конвектора</t>
  </si>
  <si>
    <t>Назва</t>
  </si>
  <si>
    <t xml:space="preserve">Амортизація </t>
  </si>
  <si>
    <t>ПДВ,20%</t>
  </si>
  <si>
    <t>Приймання в експлуатацію комерційного ВОГ на базі промислового лічильника ВОГ G 16</t>
  </si>
  <si>
    <t>Приймання заяви</t>
  </si>
  <si>
    <t>фахівець ЦОК</t>
  </si>
  <si>
    <t>Погодження ПКД</t>
  </si>
  <si>
    <t>інженер управління метрології</t>
  </si>
  <si>
    <t>Труби ППР базальт РN 20 (Екопластік). зовнішній діаметр 20 мм</t>
  </si>
  <si>
    <t>Перехід ППР МРВ Екопластік Д=20х1/2"</t>
  </si>
  <si>
    <t>Муфта ППР Екопластік Д=20мм</t>
  </si>
  <si>
    <t>Перехід ППР МРН Екопластік Д=20х1/2"</t>
  </si>
  <si>
    <t>Коліно 90 ППР Екопластік Д=20мм</t>
  </si>
  <si>
    <t>Подовжувач латуний хромований Д=15мм</t>
  </si>
  <si>
    <t>Фільтри для очищення води в трубопроводах систем гарячого водопостачання діаметром 15 мм</t>
  </si>
  <si>
    <t>Кріплення для трубопроводів [хомут. дюбель. гвинт-шуруп у комплекті] Д=20мм</t>
  </si>
  <si>
    <t>Крани кульові  муфтові для води (зі згоном типу американка у комплекті). діаметр 15 мм</t>
  </si>
  <si>
    <t>Вартість ПКД будівельно-монтажних робіт</t>
  </si>
  <si>
    <t>Виготовлення ескізного проекта</t>
  </si>
  <si>
    <t>Демонтаж ВПГ</t>
  </si>
  <si>
    <t>Монтаж ВПГ</t>
  </si>
  <si>
    <t>ПДВ, грн</t>
  </si>
  <si>
    <t xml:space="preserve">Припинення газопостачання </t>
  </si>
  <si>
    <t>2</t>
  </si>
  <si>
    <t xml:space="preserve">Розпломбування </t>
  </si>
  <si>
    <t>3</t>
  </si>
  <si>
    <t>Відновлення газопостачання</t>
  </si>
  <si>
    <t>4</t>
  </si>
  <si>
    <t>Приймання в експлуатацію ВОГ</t>
  </si>
  <si>
    <t>5</t>
  </si>
  <si>
    <t xml:space="preserve">Контрольне випробування, пуск газу </t>
  </si>
  <si>
    <t>6</t>
  </si>
  <si>
    <t>7</t>
  </si>
  <si>
    <t>Демонтжа газового котла</t>
  </si>
  <si>
    <t>8</t>
  </si>
  <si>
    <t>Монтаж газового котла</t>
  </si>
  <si>
    <t>9</t>
  </si>
  <si>
    <t>Матеріали</t>
  </si>
  <si>
    <t>_______________________________</t>
  </si>
  <si>
    <t xml:space="preserve">КАЛЬКУЛЯЦІЯ </t>
  </si>
  <si>
    <t>вартості робіт з підготовки та надання вихідних даних (документів), які необхідні для проведення гідравлічного розрахунку</t>
  </si>
  <si>
    <t>Найменування робіт</t>
  </si>
  <si>
    <t>Джерело</t>
  </si>
  <si>
    <t>Норма часу (люд.-год.)</t>
  </si>
  <si>
    <t>Вартість послуги  без ПДВ, грн</t>
  </si>
  <si>
    <t>Вартість послуги з ПДВ, грн</t>
  </si>
  <si>
    <t>Складові роботи з підготовки та надання вихідних документів</t>
  </si>
  <si>
    <t>Опрацювання виконавчо-технічної документації та схем підключення існуючих побутових споживачів (з розрахунку на 10 од.)</t>
  </si>
  <si>
    <t>МНЧ</t>
  </si>
  <si>
    <t>провідний інженер ВТУ</t>
  </si>
  <si>
    <t>Опрацювання виконавчо-технічної документації та схем підключення існуючих побутових споживачів (з розрахунку на 1 од.)</t>
  </si>
  <si>
    <t>Опрацювання виконавчо-технічної документації та схем підключення існуючих непобутових споживачів (з розрахунку на 1 од.)</t>
  </si>
  <si>
    <t>Опрацювання виконавчо-технічної документації та схем існуючих газопроводів (з розрахунку на 100 м.п.)</t>
  </si>
  <si>
    <t>Разом з урахуванням прибутку</t>
  </si>
  <si>
    <t>Надання  технічних умов приєднання або реконструкції вузла обліку газу*</t>
  </si>
  <si>
    <t>На газифікацію об'єктів виробничого і невиробничого призначення (приєднання до газових мереж юридичних осіб)</t>
  </si>
  <si>
    <t>На реконструкцію та внутрішнє газопостачання об'єктів виробничого і невиробничого призначення (юридичних осіб)</t>
  </si>
  <si>
    <t>На газифікацію індивідуальних житлових будинків і квартир (приєднання до газових мереж фізичних осіб)</t>
  </si>
  <si>
    <t>На реконструкцію та внутрішнє газопостачання індивідуальних житлових будинків і квартир (фізичних осіб)</t>
  </si>
  <si>
    <t>На реконструкцію системи газопостачання багатоквартирних житлових будинків з встановленням індивідуального опалення</t>
  </si>
  <si>
    <t>Врізка штуцером під газом у діючі мережі низького тиску діаметром від 25 мм до 100 мм  /розрахунок за державними будівельними нормами/</t>
  </si>
  <si>
    <t>** Додатково враховуються витрати на матеріали, транспортні витрати та витрати на переміщення до об’єкту виконання робіт.
 При виконанні робіт на підземних газопроводах додатково враховуються витрати на виконання земляних робіт. Інші види відключень, що не увійшли 
до визначеного переліку, розраховуються окремо на підставі індивідуальних калькуляцій та кошторисів, відповідно до технології виконання.</t>
  </si>
  <si>
    <t>*** Додатково враховуються витрати на матеріали, транспортні витрати та витрати на переміщення до об’єкту виконання робіт.
 При виконанні робіт на підземних газопроводах додатково враховуються витрати на виконання земляних робіт. Інші види відключень, що не увійшли 
до визначеного переліку, розраховуються окремо на підставі індивідуальних калькуляцій та кошторисів, відповідно до технології виконання.</t>
  </si>
  <si>
    <t>Підключення до газотранспортної або газорозподільної системи газових мереж внутрішнього газопостачання замовника в точці приєднання***:</t>
  </si>
  <si>
    <t>Підключення газових мереж зовнішнього газопостачання в місці забезпечення потужності**:</t>
  </si>
  <si>
    <t>Прийняття в експлуатацію об'єктів газопостачання (включаючи  вузол обліку  як комерційний)****:</t>
  </si>
  <si>
    <t>Пуск газу на об'єкт замовника*****:</t>
  </si>
  <si>
    <t>***** Додатково враховуються транспортні витрати, витрати на переміщення до об’єкту виконання робіт та витрати оператора на закупівлю об’єму 
газу необхідного для продувки та заповнення газових мереж. 
 Інші види пусків, що не увійшли до визначеного переліку, розраховуються окремо на підставі індивідуальних калькуляцій та кошторисів, 
відповідно до технології виконання.</t>
  </si>
  <si>
    <t>Припинення газопостачання на об'єкт споживача******:</t>
  </si>
  <si>
    <t>****** Додатково враховуються транспортні витрати, витрати на переміщення до об’єкту виконання робіт та витрати оператора на закупівлю об’єму
газу необхідного для продувки та заповнення газових мереж. 
 Інші види пусків, що не увійшли до визначеного переліку, розраховуються окремо на підставі індивідуальних калькуляцій та кошторисів, 
відповідно до технології виконання.</t>
  </si>
  <si>
    <t>Відновлення газпостачання на об'єкт споживача*******:</t>
  </si>
  <si>
    <t>****** Додатково враховуються витрати на матеріали, транспортні витрати та витрати на переміщення до об’єкту виконання робіт. Інші види відновлень, що не увійшли до визначеного переліку, розраховуються окремо на підставі індивідуальних калькуляцій та кошторисів, відповідно до технології виконання.</t>
  </si>
  <si>
    <t>Оформлення та нагляд за роботами в охоронній зоні газорозподільних мереж********</t>
  </si>
  <si>
    <t>********Мінімальна тривалість роботи - 1,23 год.</t>
  </si>
  <si>
    <t>Вид (назва) послуги</t>
  </si>
  <si>
    <t>* Додатково враховуються транспортні витрати</t>
  </si>
  <si>
    <t xml:space="preserve"> Припинення газопостачання на об'єкт споживача шляхом перекриття вимикаючого пристрою з встановленням інвентарної заглушки та опломбуванням, нормальні умови</t>
  </si>
  <si>
    <t>Припинення газопостачання на об'єкт споживача шляхом перекриття вимикаючого пристрою та опломбуванням, нормальні умови</t>
  </si>
  <si>
    <t xml:space="preserve"> Відновлення газопостачання на об'єкт споживача шляхом відкриття вимикаючого пристрою, зняття інвентарної заглушки та розпломбування, нормальні умови</t>
  </si>
  <si>
    <t xml:space="preserve"> Відновлення газопостачання на об'єкт споживача шляхом відкриття вимикаючого пристрою та зняття пломби, нормальні умови</t>
  </si>
  <si>
    <t>1,5 % від вартості будівельно-монтажних робіт</t>
  </si>
  <si>
    <t>в.о.Директора Філії</t>
  </si>
  <si>
    <t xml:space="preserve">Михайло ЛЕВОНІД </t>
  </si>
  <si>
    <t xml:space="preserve"> Розрахунок вартості приймання в експлуатацію комерційного ВОГ на базі промислового лічильника</t>
  </si>
  <si>
    <t>Розрахунок вартості робіт відновлення газопостачання після механічного від'єднання зварювальним методом з видимим розривом споживача з числа населення приватного сектору та квартир</t>
  </si>
  <si>
    <r>
      <t>ПДВ, грн</t>
    </r>
    <r>
      <rPr>
        <sz val="11"/>
        <color rgb="FF000000"/>
        <rFont val="Calibri"/>
        <family val="2"/>
        <charset val="204"/>
      </rPr>
      <t>.</t>
    </r>
  </si>
  <si>
    <t>Матеріальні витрати, у т.ч.:</t>
  </si>
  <si>
    <t>Прибуток, 25%</t>
  </si>
  <si>
    <t>7. Розцінки на проведення повірки ПЛГ, встановленого у юридичної особи чи фізичної особи -підприємця.</t>
  </si>
  <si>
    <t>Встановлення або заміна лічильника газу</t>
  </si>
  <si>
    <t>Встановлення технологічної перемички при заміні лічильника газу, на 1 лічильник</t>
  </si>
  <si>
    <t>Приймання в експлуатацію лічильника газу</t>
  </si>
  <si>
    <t>Послуги припинення та пуску газу</t>
  </si>
  <si>
    <t>Вартість повірки ПЛГ в лабораторії Товариства</t>
  </si>
  <si>
    <t>типу РЛ</t>
  </si>
  <si>
    <t>мембранного типу</t>
  </si>
  <si>
    <t>Вартість повірки ПЛГ в лабораторії ДП "Вінницястандартметрологія"</t>
  </si>
  <si>
    <t>Всього вартість повірки ПЛГ типу РЛ, грн. з ПДВ</t>
  </si>
  <si>
    <t>Всього вартість повірки ПЛГ  мембранного типу, грн. з ПДВ</t>
  </si>
  <si>
    <t>Собівартість без вартості повірки</t>
  </si>
  <si>
    <t>КОД</t>
  </si>
  <si>
    <t>Відрядна заробітня плата</t>
  </si>
  <si>
    <t>Періоди-чність</t>
  </si>
  <si>
    <t>Технічне обслуговування побутової газової плити</t>
  </si>
  <si>
    <t>Технічне обслуговування побутової газової плити (варильної поверхні)</t>
  </si>
  <si>
    <t>Технічне обслуговування проточного водонагрівача</t>
  </si>
  <si>
    <t>Технічне обслуговування котла з закритою камерою згорання потужністю до 30 кВт</t>
  </si>
  <si>
    <t>Технічне обслуговування котла з закритою камерою згорання потужністю від 30 кВт до 49 кВт</t>
  </si>
  <si>
    <t>Технічне обслуговування котла з закритою камерою згорання потужністю від 50 кВт до 100 кВт</t>
  </si>
  <si>
    <t>Технічне обслуговування котла з закритою камерою згорання потужністю більше 100 кВт</t>
  </si>
  <si>
    <t>Технічне обслуговування опалювальної печі</t>
  </si>
  <si>
    <t>Технічне обслуговування ємнісного водонагрівачу</t>
  </si>
  <si>
    <t>Технічне обслуговування лабораторного пальника</t>
  </si>
  <si>
    <t>Технічне обслуговування пальника інфрачервоного випромінювання</t>
  </si>
  <si>
    <t>Технічне обслуговування плити рестроанної</t>
  </si>
  <si>
    <t>Технічне обслуговування теплогенератору</t>
  </si>
  <si>
    <t>Технічне обслуговування автоклаву</t>
  </si>
  <si>
    <t>Включення побутового опалювального котла (проточного та ємнісного водонагрівача) з відкритою камерою згорання до 29 кВт</t>
  </si>
  <si>
    <t>Технічне обслуговування побутового опалювального котла з відкритою камерою згорання потужністю до 29 кВт</t>
  </si>
  <si>
    <t>Технічне обслуговування опалювального котла з відкритою камерою згорання потужністю від 30 кВт до 69 кВт</t>
  </si>
  <si>
    <t>Технічне обслуговування опалювального котла з відкритою камерою згорання потужністю від 70 кВт до 99 кВт</t>
  </si>
  <si>
    <t>Технічне обслуговування опалювального котла з відкритою камерою згорання потужністю від 100 до 1000 кВт</t>
  </si>
  <si>
    <t>Технічне обслуговування опалювального котла з відкритою камерою згорання потужністю більше 1000 кВт</t>
  </si>
  <si>
    <t>Технічне обслуговування конвектору</t>
  </si>
  <si>
    <t xml:space="preserve">Планова перевірка щільності газових приладів </t>
  </si>
  <si>
    <t>Перевірка щільності побутової газової плити</t>
  </si>
  <si>
    <t>Перевірка щільності проточного водонагрівача</t>
  </si>
  <si>
    <t>Перевірка щільності ємнісного водонагрівача</t>
  </si>
  <si>
    <t>Перевірка щільності пальника інфрачервоного випромінювання</t>
  </si>
  <si>
    <t>Перевірка щільності плити ресторанної</t>
  </si>
  <si>
    <t>Перевірка спрацювання сигналізаторів загазованості побутових</t>
  </si>
  <si>
    <t>Технічне обстеження (огляд) підземного  газопроводу-вводу низького тиску</t>
  </si>
  <si>
    <t>Технічне обстеження (огляд) підземного газопроводу-вводу від 201 до 220 м</t>
  </si>
  <si>
    <t>Технічне обстеження (огляд) підземного  газопроводу-вводу середнього(високого) тиску</t>
  </si>
  <si>
    <t>Технічне обстеження шляхом обходу вуличних газопроводів (100 п м) низького тиску в забудованій частині населенного пункту</t>
  </si>
  <si>
    <t>Технічне обстеження шляхом обходу вуличних газопроводів (100 п м) середнього(високого) тиску в забудованій частині населенного пункту</t>
  </si>
  <si>
    <t>Технічне обстеження шляхом обходу вуличних газопроводів (100 п м) в незабудованій частині населенного пункту</t>
  </si>
  <si>
    <t>Технічне обстеження (огляд) надземної частини газопроводу-вводу від 201 до 220 м</t>
  </si>
  <si>
    <t>Перевірка на загазованість газових колодязів і колодязів підземних комунікацій на газопроводах низького тиску</t>
  </si>
  <si>
    <t>Перевірка на загазованість газових колодязів і колодязів підземних комунікацій на газопроводах середнього(високого) тиску</t>
  </si>
  <si>
    <t xml:space="preserve">Перевірка щільності газопроводу за допомогою контрольної трубки на газопроводах низького тиску </t>
  </si>
  <si>
    <t xml:space="preserve">Перевірка щільності газопроводу за допомогою контрольної трубки на газопроводах середнього (високого) тиску </t>
  </si>
  <si>
    <t>Перевірка на загазованість підвальних приміщень в зоні обстеження газопроводів низького тиску</t>
  </si>
  <si>
    <t>Перевірка на загазованість підвальних приміщень в зоні обстеження газопроводів середнього (високого) тиску</t>
  </si>
  <si>
    <t>Перевірка на загазованість контрольної трубки (влаштованої під ковер) на газопроводах низького тиску</t>
  </si>
  <si>
    <t>Перевірка на загазованість контрольної трубки (влаштованої під ковер) на газопроводах середнього (високого) тиску</t>
  </si>
  <si>
    <t>Перевірка технічного стану конденсатозбірника на газопроводі низького тиску</t>
  </si>
  <si>
    <t>Перевірка технічного стану конденсатозбірника на газопроводі середнього (високого) тиску</t>
  </si>
  <si>
    <t>Технічне обслуговування запірних пристроїв у газових колодязях без лінзового компенсатора</t>
  </si>
  <si>
    <t>Технічне обслуговування запірних пристроїв (засувки) у газових колодязях  Ду до 150 мм</t>
  </si>
  <si>
    <t>Технічне обслуговування запірних пристроїв (засувки) у газових колодязях  Ду  151-300 мм</t>
  </si>
  <si>
    <t>Технічне обслуговування запірних пристроїв (крани) у газових колодязях  Ду до 50 мм</t>
  </si>
  <si>
    <t>Технічне обслуговування запірних пристроїв (крани) у газових колодязях  Ду 51-100 мм</t>
  </si>
  <si>
    <t>Технічне обслуговування запірних пристроїв (крани) у газових колодязях  Ду 101-150 мм</t>
  </si>
  <si>
    <t>Технічне обслуговування кранів на підземних газопроводах  до 300 мм</t>
  </si>
  <si>
    <t>Технічне обслуговування запірних пристроїв, установлених на газопроводах та газовому обладнанні, з перевіркою працездатності і розбиранням без демонтажу, очищенням від залишків корозії й мастила, змащуванням та притиранням:</t>
  </si>
  <si>
    <t xml:space="preserve">Технічне обслуговування запірних пристроїв – кранів (крім кульових) </t>
  </si>
  <si>
    <t xml:space="preserve"> крани (крім кульових) Ду 15-40 мм</t>
  </si>
  <si>
    <t xml:space="preserve"> крани (крім кульових) Ду 50-80 мм</t>
  </si>
  <si>
    <t xml:space="preserve"> крани (крім кульових) Ду 100-125 мм</t>
  </si>
  <si>
    <t xml:space="preserve">Технічне обслуговування запірних пристроїв – кранів кульових </t>
  </si>
  <si>
    <t xml:space="preserve"> крани кульові Ду 15-40 мм</t>
  </si>
  <si>
    <t xml:space="preserve"> крани кульові Ду 50-80 мм</t>
  </si>
  <si>
    <t xml:space="preserve"> крани кульові Ду 100-125 мм</t>
  </si>
  <si>
    <t>Технічне обслуговування запірних пристроїв (засувок)</t>
  </si>
  <si>
    <t xml:space="preserve"> засувка Ду 15-40 мм</t>
  </si>
  <si>
    <t xml:space="preserve"> засувка Ду 50-80 мм</t>
  </si>
  <si>
    <t xml:space="preserve"> засувка Ду 100-125 мм</t>
  </si>
  <si>
    <t>Технічне обслуговування газових фільтрів</t>
  </si>
  <si>
    <t>газового фільтру Ду 15-40</t>
  </si>
  <si>
    <t>газового фільтру Ду 50-100</t>
  </si>
  <si>
    <t>газового фільтру Ду більше за 100 мм</t>
  </si>
  <si>
    <t>Поточний ремонт обладнання ГРП, ГРУ</t>
  </si>
  <si>
    <t>Поточний ремонт обладнання ГРП, ГРУ 1 лінія редук (до 20 років експлуатації)</t>
  </si>
  <si>
    <t>Поточний ремонт обладнання ГРП, ГРУ 2 лінії редук (до 20 років експлуатації)</t>
  </si>
  <si>
    <t>Поточний ремонт обладнання ГРП, ГРУ 1 лінія редук (21-40 років експлуатації)</t>
  </si>
  <si>
    <t>Поточний ремонт обладнання ГРП, ГРУ 2 лінії редук (21-40 років експлуатації)</t>
  </si>
  <si>
    <t>Поточний ремонт обладнання ГРП, ГРУ 1 лінія редук (понад 40 років експлуатації)</t>
  </si>
  <si>
    <t>Поточний ремонт обладнання ГРП, ГРУ 2 лінії редук (понад 40 років експлуатації)</t>
  </si>
  <si>
    <t xml:space="preserve">Технічне обслуговування газового обладнання котельні (з одним котлом) </t>
  </si>
  <si>
    <t xml:space="preserve">Технічний огляд газового господарства котельні підприємства виробничого характеру (з одним котлом) </t>
  </si>
  <si>
    <t xml:space="preserve">Передпускова підготовка газифікованої котельної з пуском котельної (з одним котлом) </t>
  </si>
  <si>
    <t xml:space="preserve">Пуск газифікованої котельні (з одним котлом) </t>
  </si>
  <si>
    <r>
      <t>Випробування на щільність газових мереж надлишковим тиском повітря (</t>
    </r>
    <r>
      <rPr>
        <b/>
        <sz val="12"/>
        <color rgb="FFFF0000"/>
        <rFont val="Calibri"/>
        <family val="2"/>
        <charset val="204"/>
        <scheme val="minor"/>
      </rPr>
      <t>1 п м</t>
    </r>
    <r>
      <rPr>
        <b/>
        <sz val="12"/>
        <rFont val="Calibri"/>
        <family val="2"/>
        <charset val="204"/>
        <scheme val="minor"/>
      </rPr>
      <t>)</t>
    </r>
  </si>
  <si>
    <r>
      <t xml:space="preserve">Випробування на щільність газових мереж надлишковим тиском повітря (до </t>
    </r>
    <r>
      <rPr>
        <b/>
        <sz val="12"/>
        <color rgb="FFFF0000"/>
        <rFont val="Calibri"/>
        <family val="2"/>
        <charset val="204"/>
        <scheme val="minor"/>
      </rPr>
      <t>100 п м</t>
    </r>
    <r>
      <rPr>
        <b/>
        <sz val="12"/>
        <rFont val="Calibri"/>
        <family val="2"/>
        <charset val="204"/>
        <scheme val="minor"/>
      </rPr>
      <t>)</t>
    </r>
  </si>
  <si>
    <t>Транспортні витрати (компенсація логістики)</t>
  </si>
  <si>
    <t>грн</t>
  </si>
  <si>
    <t>Технічне обстеження (огляд) внутрішнього газопроводу</t>
  </si>
  <si>
    <t>Технічне обстеження (огляд) внутрішнього газопроводу до 20 м</t>
  </si>
  <si>
    <t>Технічне обстеження (огляд) внутрішнього газопроводу від 21 до 50 м</t>
  </si>
  <si>
    <t>Технічне обстеження (огляд) внутрішнього газопроводу від 51 до 100 м</t>
  </si>
  <si>
    <t>Технічне обстеження (огляд) внутрішнього газопроводу від 101 до 120 м</t>
  </si>
  <si>
    <t>Технічне обстеження (огляд) внутрішнього газопроводу від 121 до 150 м</t>
  </si>
  <si>
    <t>Технічне обстеження (огляд) внутрішнього газопроводу від 151 до 200 м</t>
  </si>
  <si>
    <t>Технічне обстеження (огляд) внутрішнього газопроводу від 201 до 220 м</t>
  </si>
  <si>
    <t>Технічне обстеження (огляд) внутрішнього газопроводу від 221 до 250 м</t>
  </si>
  <si>
    <t>Технічне обстеження (огляд) внутрішнього газопроводу від 251 до 300 м</t>
  </si>
  <si>
    <t>№1 ТО внутрішнього газопроводу та запірної арматури</t>
  </si>
  <si>
    <t>№7 ТО внутріш. газо. та запірної арматури, побутової газової плити</t>
  </si>
  <si>
    <t>№8 ТО внутріш. газо. та запірної арматури, побутової газової плити, котла з закритою/відкритою камер</t>
  </si>
  <si>
    <t>№9 ТО внутрішнього газопроводу та запірної арматури, побутової газової плити, котла з закритою/відкр</t>
  </si>
  <si>
    <t>№10 ТО внутріш. газоп. та запірної арматури, побутової газової плити, проточного водонагрівача, конв</t>
  </si>
  <si>
    <t>Розрахунок вартості послуг проведення повірки  АТ «Вінницягаз»:</t>
  </si>
  <si>
    <t>від "_02" жовтня 2023 р.</t>
  </si>
  <si>
    <t>вик.Качуріна ІЮ</t>
  </si>
  <si>
    <t>Основна зп</t>
  </si>
  <si>
    <t>Додаткова зп</t>
  </si>
  <si>
    <t>Разом зп</t>
  </si>
  <si>
    <t>Години</t>
  </si>
  <si>
    <t>Погодження у випадках, передбачених Кодексом газорозподільних систем або Кодексом транспортної системи, проектної документації на відповідність наданим технічним умовам та чиним нормативно-правовим актам, якщо виконавцем є АТ "ВІННИЦЯГАЗ" до 1 жовтня 2023 року -БЕЗКОШТОВНО</t>
  </si>
  <si>
    <t>В.о.Директора Філії</t>
  </si>
  <si>
    <t>М.О.ЛЕВОНІД</t>
  </si>
  <si>
    <t>І</t>
  </si>
  <si>
    <t xml:space="preserve">Розрахунок вартості виготовлення ескізних проектів щодо встановлення вузлів обліку </t>
  </si>
  <si>
    <t>ІІ</t>
  </si>
  <si>
    <t>Розрахунок вартості виготовлення будівельного паспорту.</t>
  </si>
  <si>
    <t>Додаток ______ до наказу №_______</t>
  </si>
  <si>
    <t>Відновлення газопостачання на об'єкт споживача шляхом відкриття вимикаючого пристрою та зняття пломби, нормальні умови</t>
  </si>
  <si>
    <t xml:space="preserve">Пуск газу в стояк </t>
  </si>
  <si>
    <t>Припинення газопостачання на об'єкт споживача шляхом перекриття вимикаючого пристрою  та опломбуванням, нормальні умови</t>
  </si>
  <si>
    <t>_____________________</t>
  </si>
  <si>
    <t>в.о. Директора Філії</t>
  </si>
  <si>
    <t>вартості робіт з відновлення проектно- технічної документації</t>
  </si>
  <si>
    <t xml:space="preserve">Перелік та вартість послуг проведення повірки </t>
  </si>
  <si>
    <r>
      <t>Розрахунок вартості проведення позачергової повірки ПЛГ</t>
    </r>
    <r>
      <rPr>
        <sz val="12"/>
        <color theme="1"/>
        <rFont val="Calibri"/>
        <family val="2"/>
        <charset val="204"/>
        <scheme val="minor"/>
      </rPr>
      <t xml:space="preserve"> </t>
    </r>
    <r>
      <rPr>
        <sz val="11"/>
        <color rgb="FF000000"/>
        <rFont val="Calibri"/>
        <family val="2"/>
        <charset val="204"/>
        <scheme val="minor"/>
      </rPr>
      <t>за заявою споживача (включно із послугою встановлення-зняття інвентарної перемички, або ПЛГ з обмінного фонду, або ПЛГ наданого споживачем)</t>
    </r>
  </si>
  <si>
    <t>2. Розрахунок вартості проведення повірки та вхідного контролю промислових засобів вимірювальної техніки</t>
  </si>
  <si>
    <t>зняття вузла обліку/коректору/інших ЗВТ (для повірки) і перевід споживача на байпасну лінію</t>
  </si>
  <si>
    <t>встановлення вузла обліку/коректору/інших ЗВТ (після повірки) і перевід споживача з байпасної лінії на основну</t>
  </si>
  <si>
    <t xml:space="preserve"> зняття вузла обліку/коректору/інших ЗВТ (для повірки) і відключення споживача шляхом встановлення блінди</t>
  </si>
  <si>
    <t xml:space="preserve"> встановлення вузла обліку/коректору/інших ЗВТ (після повірки) і підключення споживача шляхом демонтажу блінди</t>
  </si>
  <si>
    <t xml:space="preserve"> зняття вузла обліку/коректору/інших ЗВТ (для повірки) і перевід споживача на резервний вузол обліку</t>
  </si>
  <si>
    <t>встановлення вузла обліку/коректору/інших ЗВТ (після повірки) і перевід споживача на основний вузол обліку</t>
  </si>
  <si>
    <t>7. Розцінки на проведення повірки ПЛГ, встановленого у юридичної особи чи фізичної особи -підприємця</t>
  </si>
  <si>
    <t>Перелік та вартість послуг технічного обслуговування  газопроводів і газового обладнання</t>
  </si>
  <si>
    <t>Вартість робіт по заявочному ремонту газових приладів та систем газопостачання</t>
  </si>
  <si>
    <t>Розцінка грн.</t>
  </si>
  <si>
    <t>Заміна терморегулятора або термобалона ємнісного водонагрівача АГВ</t>
  </si>
  <si>
    <t>Заміна терморегулятора або термобалона ємнісного водонагрівача АОГВ</t>
  </si>
  <si>
    <t>Заміна електромагнітного клапана ємнісного водонагрівача (АГВ)</t>
  </si>
  <si>
    <t>Заміна пружини електромагнітного клапана ємнісного водонагрівача АГВ</t>
  </si>
  <si>
    <t>Заміна пружини електромагнітного клапана ємнісного водонагрівача АОГВ</t>
  </si>
  <si>
    <t>Заміна блока автоматики ємнісного водонагрівача (АОГВ)</t>
  </si>
  <si>
    <t>Заміна сильфона блока автоматики ємнісного водонагрівача (АОГВ)</t>
  </si>
  <si>
    <t>Прочищення отворів пальника і подовжувача тяги ємнісного водонагрівача</t>
  </si>
  <si>
    <t>Очищенні подовжувача тяги ємнісного водонагрівача типу АОГВ</t>
  </si>
  <si>
    <t>Заміна зворотного запобіжного клапана ємнісного водонагрівача</t>
  </si>
  <si>
    <t>Усунення засмічення в підводці до запальника ємнісного водонагрівача</t>
  </si>
  <si>
    <t>Перепаювання контакту електромагнітного клапана ємнісного водонагрівача</t>
  </si>
  <si>
    <t>Перепаювання датчика тяги до імпульсної трубки ємнісного водонагрівача</t>
  </si>
  <si>
    <t>Заміна датчика тяги ємнісного водонагрівача</t>
  </si>
  <si>
    <t>Перепакування сальника ємнісного водонагрівача</t>
  </si>
  <si>
    <t>Чистка пальника ємнісного водонагрівача</t>
  </si>
  <si>
    <t>Регулювання горіння газу ємнісного водонагрівача</t>
  </si>
  <si>
    <t>Первинний пуск газу в опалювальний котел з автоматикою АПОК-1</t>
  </si>
  <si>
    <t>Заміна автоматики  опалювального котла АПОК-1</t>
  </si>
  <si>
    <t>Заміна інварового стержня терморегулятора автоматики АПОК-1</t>
  </si>
  <si>
    <t>Заміна пружини і важелів терморегулятора автоматики АПОК-1</t>
  </si>
  <si>
    <t>Заміна клапана-відсікача автоматики АПОК-1</t>
  </si>
  <si>
    <t>Заміна верхньої мембрани клапана-відсікача автоматики АПОК-1</t>
  </si>
  <si>
    <t>Прочистка імпульсних трубок автоматики АПОК-1</t>
  </si>
  <si>
    <t>Заміна датчика полум’я автоматики АПОК-1</t>
  </si>
  <si>
    <t>Чистка від сажі і окалини пальника і доріжок запальника автоматики АПОК-1</t>
  </si>
  <si>
    <t>Заміна газопальникового пристрою автоматики АПОК-1</t>
  </si>
  <si>
    <t>Заміна електромагнітного клапана опалювального котла ВНИИСТО-МЧ</t>
  </si>
  <si>
    <t xml:space="preserve">Заміна електромагнітного клапана опалювального котла ВНИИСТО-МЧ при регулюванні автоматики </t>
  </si>
  <si>
    <t>Заміна термопари опалювалього котла ВНИИСТО-МЧ</t>
  </si>
  <si>
    <t xml:space="preserve">аміна термопари опалювалього котла ВНИИСТО-МЧ при регулюванні автоматики  </t>
  </si>
  <si>
    <t>Заміна крана пальника опалювального котла ВНИИСТО-МЧ</t>
  </si>
  <si>
    <t>Пуск і наладка автоматики котлів типу
"Краб", "Арбат"</t>
  </si>
  <si>
    <t>Заміна витяжних труб</t>
  </si>
  <si>
    <t>Заміна прокладок на газопідвідних трубках</t>
  </si>
  <si>
    <t>Діагностика, визначення можливої причини несправності, перевірка працездатності. Без заміни деталей.</t>
  </si>
  <si>
    <t>Заміна датчика контролю тяги або температури продуктів згоряння</t>
  </si>
  <si>
    <t>Заміна реле диф. тиску вентилятора</t>
  </si>
  <si>
    <t>Заміна термореле</t>
  </si>
  <si>
    <t>Заміна приводу триходового вентиля</t>
  </si>
  <si>
    <t>Заміна електродів розпалу або іонізації</t>
  </si>
  <si>
    <t>Датчик температури</t>
  </si>
  <si>
    <t>Газовий комбінований регулятор</t>
  </si>
  <si>
    <t>Заміна вентилятора</t>
  </si>
  <si>
    <t>Заміна датчиків температури котлової води</t>
  </si>
  <si>
    <t>Заміна датчиків температури води контуру ГВП</t>
  </si>
  <si>
    <t>Заміна  реле протоку контуру ГВП або опалення</t>
  </si>
  <si>
    <t>Заміна термоманометра</t>
  </si>
  <si>
    <t>Заміна триходового вентиля або циркуляційної помпи</t>
  </si>
  <si>
    <t>Заміна пластинчастого теплообмінника контуру ГВП</t>
  </si>
  <si>
    <t xml:space="preserve">Заміна регулятора (контролера) котла,, </t>
  </si>
  <si>
    <t>Заміна  газового комбінованого регулятора</t>
  </si>
  <si>
    <t xml:space="preserve">Заміна мембранної розширювальної посудини </t>
  </si>
  <si>
    <t>Заміна електронних плат</t>
  </si>
  <si>
    <t>Заміна теплообмінника продуктів згоряння</t>
  </si>
  <si>
    <t>Заміна теплообмінника продуктів згоряння (конденсаційних)</t>
  </si>
  <si>
    <t>Заміна елементу холодильного контуру (більше – за погодженням)</t>
  </si>
  <si>
    <t>Дрібні роботи (послуги)</t>
  </si>
  <si>
    <t>Заміна газового пічного пальника</t>
  </si>
  <si>
    <t>Ремонт пічного напівавтоматичного пальника з заміною сопел</t>
  </si>
  <si>
    <t>Заміна електромагнітного клапана пічного пальника</t>
  </si>
  <si>
    <t>Заміна термопари автоматики безпеки пічного пальника</t>
  </si>
  <si>
    <t>Заміна мембрани електромагнітного клапана пічного пальника</t>
  </si>
  <si>
    <t>Заміна пружини електромагнітного клапана пічного пальника</t>
  </si>
  <si>
    <t>Заміна крана пічного пальника</t>
  </si>
  <si>
    <t>Заміна крана пальника котла для приготування страви</t>
  </si>
  <si>
    <t>Заміна пальника котла для приготування страви</t>
  </si>
  <si>
    <t>Заміна напівавтоматичних пристроїв типу угоп</t>
  </si>
  <si>
    <t>Ремонт регулятора тиску ГРП заміна клапана РДС-80</t>
  </si>
  <si>
    <t>Ремонт регулятора тиску ГРП заміна клапана РДС-100</t>
  </si>
  <si>
    <t>Ремонт регулятора тиску ГРП заміна клапана РДС-150</t>
  </si>
  <si>
    <t>Ремонт регулятора тиску ГРП заміна клапана РДС-200</t>
  </si>
  <si>
    <t>Ремонт регулятора тиску ГРП заміна клапана РДС-300</t>
  </si>
  <si>
    <t>Ремонт регулятора тиску ГРП заміна клапана РДУК-2-50</t>
  </si>
  <si>
    <t>Ремонт регулятора тиску ГРП заміна клапана РДУК-2-100</t>
  </si>
  <si>
    <t>Ремонт регулятора тиску ГРП заміна клапана РДУК-2-200</t>
  </si>
  <si>
    <t>Ремонт регулятора тиску ГРП при заміні мембрани  РДС-80</t>
  </si>
  <si>
    <t>Ремонт регулятора тиску ГРП при заміні мембрани РДС-100</t>
  </si>
  <si>
    <t>Ремонт регулятора тиску ГРП при заміні мембрани РДС-150</t>
  </si>
  <si>
    <t>Ремонт регулятора тиску ГРП при заміні мембрани РДС-200</t>
  </si>
  <si>
    <t>Ремонт регулятора тиску ГРП при заміні мембрани РДС-300</t>
  </si>
  <si>
    <t>Ремонт регулятора тиску ГРП при заміні мембрани РДУК-2-50</t>
  </si>
  <si>
    <t>Ремонт регулятора тиску ГРП при заміні мембрани РДУК-2-100</t>
  </si>
  <si>
    <t>Ремонт регулятора тиску ГРП при заміні мембрани РДУК-2-200</t>
  </si>
  <si>
    <t>Ремонт регулятора тиску ГРП при заміні штока РДС-80</t>
  </si>
  <si>
    <t>Ремонт регулятора тиску ГРП при заміні штока РДС-100</t>
  </si>
  <si>
    <t>Ремонт регулятора тиску ГРП при заміні штока РДС-150</t>
  </si>
  <si>
    <t>Ремонт регулятора тиску ГРП при заміні штока РДС-200</t>
  </si>
  <si>
    <t>Ремонт регулятора тиску ГРП при заміні штока РДС-300</t>
  </si>
  <si>
    <t>Ремонт регулятора тиску ГРП при заміні штока РДУК-2-50</t>
  </si>
  <si>
    <t>Ремонт регулятора тиску ГРП при заміні штока РДУК-2-100</t>
  </si>
  <si>
    <t>Ремонт регулятора тиску ГРП при заміні штока РДУК-2-200</t>
  </si>
  <si>
    <t>Ремонт регулятора тиску ГРП при заміні сідла РДУК-2-50</t>
  </si>
  <si>
    <t>Ремонт регулятора тиску ГРП при заміні сідлаРДУК-2-100</t>
  </si>
  <si>
    <t>Ремонт регулятора тиску ГРП при заміні сідлаРДУК-2-200</t>
  </si>
  <si>
    <t>Ремонт пілота регулятора тиску ГРП при заміні пружини</t>
  </si>
  <si>
    <t>Ремонт пілота регулятора тиску ГРП при заміні мембрани</t>
  </si>
  <si>
    <t>Ремонт запобіжно-запірного клапана ГРП при заміні пружини. Ду 50 мм</t>
  </si>
  <si>
    <t>Ремонт запобіжно-запірного клапана ГРП при заміні пружини. Ду 80 мм</t>
  </si>
  <si>
    <t>Ремонт запобіжно-запірного клапана ГРП при заміні пружини. Ду 100 мм</t>
  </si>
  <si>
    <t>Ремонт запобіжно-запірного клапана ГРП при заміні пружини. Ду 200 мм</t>
  </si>
  <si>
    <t>Ремонт запобіжно-запірного клапана ГРП при заміні мембрани. Ду 50 мм</t>
  </si>
  <si>
    <t>Ремонт запобіжно-запірного клапана ГРП при заміні мембрани. Ду 80 мм</t>
  </si>
  <si>
    <t>Ремонт запобіжно-запірного клапана ГРП при заміні мембрани. Ду 100 мм</t>
  </si>
  <si>
    <t>Ремонт запобіжно-запірного клапана ГРП при заміні мембрани. Ду 200 мм</t>
  </si>
  <si>
    <t>Ремонт запобіжно-запірного клапана ГРП при заміні клапана. Ду 50 мм</t>
  </si>
  <si>
    <t>Ремонт запобіжно-запірного клапана ГРП при заміні клапана. Ду 80 мм</t>
  </si>
  <si>
    <t>Ремонт запобіжно-запірного клапана ГРП при заміні клапана. Ду 100 мм</t>
  </si>
  <si>
    <t>Ремонт запобіжно-запірного клапана ГРП при заміні клапана. Ду 200 мм</t>
  </si>
  <si>
    <t>Ремонт пружинного скидного клапана ГРП у разі заміни пружини</t>
  </si>
  <si>
    <t>Ремонт пружинного скидного клапана ГРП у разі заміни мембрани</t>
  </si>
  <si>
    <t>Ремонт пружинного скидного клапана ГРП у разі заміни гумового ущільнювача клапана</t>
  </si>
  <si>
    <t>Ремонт регулятора тиску ШРП у разі заміни пружини РД-32М</t>
  </si>
  <si>
    <t>Ремонт регулятора тиску ШРП у разі заміни пружини РД-50М</t>
  </si>
  <si>
    <t>Ремонт регулятора тиску ШРП у разі заміни мембрани РД-32М</t>
  </si>
  <si>
    <t>Ремонт регулятора тиску ШРП у разі заміни мембрани РД-50М</t>
  </si>
  <si>
    <t>Ремонт запобіжно-запірноо клапана ШРП у разі заміни пружини</t>
  </si>
  <si>
    <t>Ремонт запобіжно-запірноо клапана ШРП у разі заміни мембрани</t>
  </si>
  <si>
    <t>Ремонт фільтра ГРП Ду 50 мм</t>
  </si>
  <si>
    <t>Ремонт фільтра ГРП  Ду 80 мм</t>
  </si>
  <si>
    <t>Ремонт фільтра ГРП Ду 100 мм</t>
  </si>
  <si>
    <t>Ремонт фільтра ГРП Ду 150 мм</t>
  </si>
  <si>
    <t>Ремонт фільтра ГРП Ду 200 мм</t>
  </si>
  <si>
    <t>Ремонт фільтра ГРП Ду 300 мм</t>
  </si>
  <si>
    <t>Ремонт регулятора тиску типу рдгд в стаціонарних умовах</t>
  </si>
  <si>
    <t>Заміна регулятору тиску ШРП РД-32М</t>
  </si>
  <si>
    <t>Заміна регулятору тиску ШРП  РД-50М</t>
  </si>
  <si>
    <t>Заміна запобіжно-запірного клапана ШРП</t>
  </si>
  <si>
    <t>ЗАМІНА РЕГУЛЯТОРА ТИСКУ ТИПУ РДГД</t>
  </si>
  <si>
    <t>ПРОДУВКА ІМПУЛЬСНИХ ТРУБОК В ГРП</t>
  </si>
  <si>
    <t>ПНЕВМАТИЧНЕ ВИПРОБУВАННЯ КОРОБКИ ЕЛЕКТРОПРОВОДКИ ГРП</t>
  </si>
  <si>
    <t>ПУСК ГРП, ГРУ</t>
  </si>
  <si>
    <t>ПУСК ШРП</t>
  </si>
  <si>
    <t>ЗУПИНКА ГРП, ГРУ</t>
  </si>
  <si>
    <t>ЗУПИНКА ШРП</t>
  </si>
  <si>
    <t>Технічне обслуговування газовикористовуючого обладнання, що призначене для опалення місць загального користування (конвектор та інш. в технічному приміщенні)</t>
  </si>
  <si>
    <t>Перевірка спрацювання стаціонарних сигналізаторів загазованості приміщень, а також комутованих з ними пристроїв для автоматичного відключення постачання газу та засобів попереджувальної сигналізації</t>
  </si>
  <si>
    <t>Технічне обслуговування запірних пристроїв, установлених на газопроводах та газовому обладнанні, з перевіркою працездатності і розбиранням без демонтажу, очищенням від залишків корозії й мастила, змащуванням та притиранням (крім кульових) Ду від 15 до 40мм</t>
  </si>
  <si>
    <t>Технічне обслуговування запірних пристроїв, установлених на газопроводах та газовому обладнанні, з перевіркою працездатності і розбиранням без демонтажу, очищенням від залишків корозії й мастила, змащуванням та притиранням (крім кульових) Ду 50-80 мм</t>
  </si>
  <si>
    <t>Технічне обслуговування запірних пристроїв, установлених на газопроводах та газовому обладнанні, з перевіркою працездатності і розбиранням без демонтажу, очищенням від залишків корозії й мастила, змащуванням та притиранням (крім кульових) Ду 100-125 мм</t>
  </si>
  <si>
    <t>Технічне обслуговування запірних пристроїв, установлених на газопроводах та газовому обладнанні, з перевіркою працездатності і розбиранням без демонтажу, очищенням від залишків корозії й мастила, змащуванням та притиранням (кранів кульових) Ду від 15 до 40мм</t>
  </si>
  <si>
    <t>Технічне обслуговування запірних пристроїв, установлених на газопроводах та газовому обладнанні, з перевіркою працездатності і розбиранням без демонтажу, очищенням від залишків корозії й мастила, змащуванням та притиранням (кранів кульових) Ду 50-80 мм</t>
  </si>
  <si>
    <t>Технічне обслуговування запірних пристроїв, установлених на газопроводах та газовому обладнанні, з перевіркою працездатності і розбиранням без демонтажу, очищенням від залишків корозії й мастила, змащуванням та притиранням (кранів кульових) Ду 100-125 мм</t>
  </si>
  <si>
    <t>Технічне обслуговування запірних пристроїв, установлених на газопроводах та газовому обладнанні, з перевіркою працездатності і розбиранням без демонтажу, очищенням від залишків корозії й мастила, змащуванням та притиранням (засувки) Ду від 15 до 40мм</t>
  </si>
  <si>
    <t>Технічне обслуговування запірних пристроїв, установлених на газопроводах та газовому обладнанні, з перевіркою працездатності і розбиранням без демонтажу, очищенням від залишків корозії й мастила, змащуванням та притиранням (засувки) Ду 50-80 мм</t>
  </si>
  <si>
    <t>Технічне обслуговування запірних пристроїв, установлених на газопроводах та газовому обладнанні, з перевіркою працездатності і розбиранням без демонтажу, очищенням від залишків корозії й мастила, змащуванням та притиранням (засувки) Ду 100-125 мм</t>
  </si>
  <si>
    <t>Перевірка наявності тяги в димових та вентиляційних каналах</t>
  </si>
  <si>
    <t>Планове випробування на щільність газопроводів тиском 500 даПа (1 п м)</t>
  </si>
  <si>
    <t>Технічне обслуговування (огляд) газопроводів з перевіркою наявності вільного доступу до газопроводів та газового обладнання, стану пофарбування і кріплень газопроводу, наявності футлярів в місцях прокладання через зовнішні і внутрішні конструкції будинку, стану ущільнення міжтрубного простору протяжністью до 20м</t>
  </si>
  <si>
    <t>Технічне обслуговування (огляд) газопроводів з перевіркою наявності вільного доступу до газопроводів та газового обладнання, стану пофарбування і кріплень газопроводу, наявності футлярів в місцях прокладання через зовнішні і внутрішні конструкції будинку, стану ущільнення міжтрубного простору протяжністью від 21 до 50м</t>
  </si>
  <si>
    <t>Технічне обслуговування (огляд) газопроводів з перевіркою наявності вільного доступу до газопроводів та газового обладнання, стану пофарбування і кріплень газопроводу, наявності футлярів в місцях прокладання через зовнішні і внутрішні конструкції будинку, стану ущільнення міжтрубного простору протяжністью від 51 до 100м</t>
  </si>
  <si>
    <t>Технічне обслуговування (огляд) газопроводів з перевіркою наявності вільного доступу до газопроводів та газового обладнання, стану пофарбування і кріплень газопроводу, наявності футлярів в місцях прокладання через зовнішні і внутрішні конструкції будинку, стану ущільнення міжтрубного простору протяжністью від 101 до 120м</t>
  </si>
  <si>
    <t>Технічне обслуговування (огляд) газопроводів з перевіркою наявності вільного доступу до газопроводів та газового обладнання, стану пофарбування і кріплень газопроводу, наявності футлярів в місцях прокладання через зовнішні і внутрішні конструкції будинку, стану ущільнення міжтрубного простору протяжністью від 121 до 150м</t>
  </si>
  <si>
    <t>Технічне обслуговування (огляд) газопроводів з перевіркою наявності вільного доступу до газопроводів та газового обладнання, стану пофарбування і кріплень газопроводу, наявності футлярів в місцях прокладання через зовнішні і внутрішні конструкції будинку, стану ущільнення міжтрубного простору протяжністью від 151 до 200м</t>
  </si>
  <si>
    <t>Технічне обслуговування (огляд) газопроводів з перевіркою наявності вільного доступу до газопроводів та газового обладнання, стану пофарбування і кріплень газопроводу, наявності футлярів в місцях прокладання через зовнішні і внутрішні конструкції будинку, стану ущільнення міжтрубного простору протяжністью від 201 до 220м</t>
  </si>
  <si>
    <t>Технічне обслуговування (огляд) газопроводів з перевіркою наявності вільного доступу до газопроводів та газового обладнання, стану пофарбування і кріплень газопроводу, наявності футлярів в місцях прокладання через зовнішні і внутрішні конструкції будинку, стану ущільнення міжтрубного простору протяжністью від 221 до 250м</t>
  </si>
  <si>
    <t>Технічне обслуговування (огляд) газопроводів з перевіркою наявності вільного доступу до газопроводів та газового обладнання, стану пофарбування і кріплень газопроводу, наявності футлярів в місцях прокладання через зовнішні і внутрішні конструкції будинку, стану ущільнення міжтрубного простору протяжністью від 251 до 300м</t>
  </si>
  <si>
    <t>Перевірка на герметичність з’єднань газопроводів та газового обладнання, розміщених за межами приміщень споживачів, з інженерно-технічними системами, приладовим методом або мильною емульсією та усунення виявлених витоків газу</t>
  </si>
  <si>
    <t xml:space="preserve">Перелік та вартість послуг виготовлення проектно-кошторисної документації 
</t>
  </si>
  <si>
    <t>Розрахунок вартості послуг проведення робіт з припинення та відновлення газопостачання.</t>
  </si>
  <si>
    <t>Всього:</t>
  </si>
  <si>
    <t>Розрахунок вартості робіт по заміні побутових приладів для  юридичних споживачів, сумарною потужністю до 30кВт.
Калькуляция стоимости пакетного предложения по замене двухконтурного навесного газового котла</t>
  </si>
  <si>
    <t>Всього за й слухача, грн:</t>
  </si>
  <si>
    <t>Всього з ПДВ, грн:</t>
  </si>
  <si>
    <t>Всього без ПДВ, грн:</t>
  </si>
  <si>
    <t>Прибуток</t>
  </si>
  <si>
    <t>Витрати на ОП</t>
  </si>
  <si>
    <t>3. Перепедготовка операторів сушильних установок, працюючих на ПГ ( за курс)</t>
  </si>
  <si>
    <t>Всього за 1 слухача, грн:</t>
  </si>
  <si>
    <t>2. Проведення перевірки знань з охорони праці ( за курс)</t>
  </si>
  <si>
    <t>Вартість 1 години простою, грн. з ПДВ</t>
  </si>
  <si>
    <t>Всього витрат/1км без простою,грн з ПДВ</t>
  </si>
  <si>
    <t>Всього витрат/1 мото-год,грн з ПДВ</t>
  </si>
  <si>
    <t>ДП</t>
  </si>
  <si>
    <t>Бензин А 95</t>
  </si>
  <si>
    <t>СГ</t>
  </si>
  <si>
    <t>м/год.</t>
  </si>
  <si>
    <t>км.</t>
  </si>
  <si>
    <t>причіп</t>
  </si>
  <si>
    <t>самоскид</t>
  </si>
  <si>
    <t>поливальна</t>
  </si>
  <si>
    <t>Renault Sandero</t>
  </si>
  <si>
    <t>Peugeot Rifter</t>
  </si>
  <si>
    <t>Кia sportage</t>
  </si>
  <si>
    <t>Мitsubishi outlander</t>
  </si>
  <si>
    <t>Тoyota venza</t>
  </si>
  <si>
    <t>Volkswagen caddy</t>
  </si>
  <si>
    <t>Skoda octavia</t>
  </si>
  <si>
    <t>ВАЗ "Нива"</t>
  </si>
  <si>
    <t>Daewoo lanos</t>
  </si>
  <si>
    <t xml:space="preserve">ВАЗ </t>
  </si>
  <si>
    <t>Chevrolet Lacetti</t>
  </si>
  <si>
    <t>ГАЗ 31029</t>
  </si>
  <si>
    <t>САРЗ</t>
  </si>
  <si>
    <t>ПАЗ</t>
  </si>
  <si>
    <t>ГАЗ 33213</t>
  </si>
  <si>
    <t>ГАЗ Соболь</t>
  </si>
  <si>
    <t>ГАЗ 3307</t>
  </si>
  <si>
    <t>Екскаватор БОРЕКС</t>
  </si>
  <si>
    <t>ЕЦУ 150</t>
  </si>
  <si>
    <t>Екскаватор Caterpillar</t>
  </si>
  <si>
    <t xml:space="preserve">Автокран </t>
  </si>
  <si>
    <t>Volvo FE 09.280</t>
  </si>
  <si>
    <t>Citroen Jumper</t>
  </si>
  <si>
    <t>Peugeot BOXER</t>
  </si>
  <si>
    <t>Citroen Berlingo</t>
  </si>
  <si>
    <t>Renault Master</t>
  </si>
  <si>
    <t>МАЗ</t>
  </si>
  <si>
    <t>ЗИЛ</t>
  </si>
  <si>
    <t xml:space="preserve">УАЗ </t>
  </si>
  <si>
    <t>ГАЗ 330210 00973ВІ</t>
  </si>
  <si>
    <t xml:space="preserve"> ГАЗ 330210 0855ВІА</t>
  </si>
  <si>
    <t>ГАЗ 53</t>
  </si>
  <si>
    <t>Легкові автомобілі</t>
  </si>
  <si>
    <t>Автобуси</t>
  </si>
  <si>
    <t>Автовишка</t>
  </si>
  <si>
    <t>Механізми</t>
  </si>
  <si>
    <t>Вантажні автомобілі</t>
  </si>
  <si>
    <t>1. Тарифи на транспортні послуги за 1 км пробігу</t>
  </si>
  <si>
    <t>Розраховано на підставі "Ресурсних кошторисних норм експлуатації будівельних машин та механізмів"</t>
  </si>
  <si>
    <t>Марка автомобіля</t>
  </si>
  <si>
    <t>Повна вартість машини за 1 год. (маш-год)</t>
  </si>
  <si>
    <t>Ціна за км.</t>
  </si>
  <si>
    <t xml:space="preserve">Renault  Sandero              </t>
  </si>
  <si>
    <t>Начальник  фінансово-економічного відділу</t>
  </si>
  <si>
    <t>Перелік та вартість інших  транспортних послуг.</t>
  </si>
  <si>
    <t xml:space="preserve">  Вартість експлуатації машин по підприємству</t>
  </si>
  <si>
    <t xml:space="preserve">Додаток 3 до наказу </t>
  </si>
  <si>
    <t>1.1. Встановлення засобів дистанційної передачі даних з заміною лічильника газу. Стадія "Ескіз"</t>
  </si>
  <si>
    <t>1.2. Встановлення засобів дистанційної передачі даних без заміни лічильника газу. Стадія "Ескіз"</t>
  </si>
  <si>
    <t>2.1. Встановлення вузла обліку природного газу в житловому будинку/квартирі. Стадія "Ескіз"</t>
  </si>
  <si>
    <t>2.2. Заміна газового котла в житловому  будинку/квартирі. Стадія "Ескіз"</t>
  </si>
  <si>
    <t>3. Виготовлення ескізу  на заміну котлів для юридичних осіб</t>
  </si>
  <si>
    <t>Виготовлення ескізу</t>
  </si>
  <si>
    <t>Розрахунок вартості робіт  заміни  газового котла
Калькуляция стоимости пакетного предложения по замене двухконтурного навесного газового котла</t>
  </si>
  <si>
    <t>Рорахунок вартості послуг пропозиції по заміні газового конвектора</t>
  </si>
  <si>
    <t>Погоджено:</t>
  </si>
  <si>
    <t>Головний інженер ___________________________Літянський О.С.</t>
  </si>
  <si>
    <t>Начальник ВТВ_______________________________Глубокий В.В.</t>
  </si>
  <si>
    <t>Начальник ФЕВ_______________________________Качуріна І.Ю.</t>
  </si>
  <si>
    <t>Начальник проектно-кошторисного відділу___________Нечушкіна А.В.</t>
  </si>
  <si>
    <t xml:space="preserve"> Начальник управління капітальних ремонтів </t>
  </si>
  <si>
    <t xml:space="preserve"> та технічного обслуговування   ____________________Янечик  С.М.</t>
  </si>
  <si>
    <t>Начальник відділу</t>
  </si>
  <si>
    <t>автомобільного господарства______________________Матвійчук С.В.</t>
  </si>
  <si>
    <t>Всього вартість по  пропозиції для заміни водонагрівача проточного газового грн з ПДВ</t>
  </si>
  <si>
    <t>Фільтр газовий 1/2" PN2</t>
  </si>
  <si>
    <t>Рорахунок вартості послуг по заміні газової плити</t>
  </si>
  <si>
    <t>Демонтаж газової плити</t>
  </si>
  <si>
    <t>Монтаж газової плити</t>
  </si>
  <si>
    <t>Специфікація матеріалу</t>
  </si>
  <si>
    <t>Од. вим.</t>
  </si>
  <si>
    <t>Кіл-сть</t>
  </si>
  <si>
    <t>Всього вартістьТМЦ, грн. з ПДВ</t>
  </si>
  <si>
    <t>Вартість ТМЦ за одиницю, грн. з ПДВ</t>
  </si>
  <si>
    <t>Вартість робіт за одиницю, грн. з ПДВ</t>
  </si>
  <si>
    <t>Всього вартість робіт, грн. з ПДВ</t>
  </si>
  <si>
    <t>Всього вартість послуги по заміні газової плити, грн з ПДВ</t>
  </si>
  <si>
    <t>Всього вартість робіт з ПДВ:</t>
  </si>
  <si>
    <t>Фізособи</t>
  </si>
  <si>
    <t>100 м.п.</t>
  </si>
  <si>
    <t>Вимірювання різниці потенціалів</t>
  </si>
  <si>
    <t>Перевірка герметичності надземних та наземних сталевих газопроводів приладовим методом</t>
  </si>
  <si>
    <t xml:space="preserve">Перевірка щільності надземних г/п приладовим методом контролю </t>
  </si>
  <si>
    <r>
      <t xml:space="preserve">Перевірка щільності підземних вуличних газопроводів приладовим методом </t>
    </r>
    <r>
      <rPr>
        <sz val="12"/>
        <color rgb="FFFF0000"/>
        <rFont val="Calibri"/>
        <family val="2"/>
        <charset val="204"/>
        <scheme val="minor"/>
      </rPr>
      <t>(100 м п)</t>
    </r>
  </si>
  <si>
    <r>
      <t xml:space="preserve">Перевірка щільності підземних газопроводів-вводів приладовим методом </t>
    </r>
    <r>
      <rPr>
        <sz val="12"/>
        <color rgb="FFFF0000"/>
        <rFont val="Calibri"/>
        <family val="2"/>
        <charset val="204"/>
        <scheme val="minor"/>
      </rPr>
      <t xml:space="preserve">(100 м п) </t>
    </r>
  </si>
  <si>
    <r>
      <t>Перевірка стану ізоляційного покриття труби газопроводу-вводу приладовим методом</t>
    </r>
    <r>
      <rPr>
        <sz val="12"/>
        <color rgb="FFFF0000"/>
        <rFont val="Calibri"/>
        <family val="2"/>
        <charset val="204"/>
        <scheme val="minor"/>
      </rPr>
      <t xml:space="preserve"> (100 м п)</t>
    </r>
  </si>
  <si>
    <r>
      <t xml:space="preserve">Перевірка стану ізоляційного покриття труби вуличного газопроводу приладовим методом </t>
    </r>
    <r>
      <rPr>
        <sz val="12"/>
        <color rgb="FFFF0000"/>
        <rFont val="Calibri"/>
        <family val="2"/>
        <charset val="204"/>
        <scheme val="minor"/>
      </rPr>
      <t>(100 м п)</t>
    </r>
  </si>
  <si>
    <t>Всього вартість ТМЦ з ПДВ:</t>
  </si>
  <si>
    <t>Склад робіт</t>
  </si>
  <si>
    <t>Всього монопольних робіт</t>
  </si>
  <si>
    <t>Всього вартість послуги по  пропозиції для заміни газових конвекторів</t>
  </si>
  <si>
    <t>Демонтаж газового котла</t>
  </si>
  <si>
    <t>Вартість будівельно-монтажних робіт</t>
  </si>
  <si>
    <t>4. Виготовлення ескізу  на заміну газової плити</t>
  </si>
  <si>
    <t>Розрахунок вартості послуг  по заміні водонагрівача проточного газового</t>
  </si>
  <si>
    <t xml:space="preserve">Додаток 1 до наказу № ВФ-100/Но199/106/2-23 </t>
  </si>
  <si>
    <t>від "01" грудня 2023 р.</t>
  </si>
  <si>
    <t>Додаток 2 до наказу № ВФ-100/Но199/106/2-23</t>
  </si>
  <si>
    <t>від "01" грудня 2023р.</t>
  </si>
  <si>
    <t xml:space="preserve"> № ВФ-100/Но199/106/2-23</t>
  </si>
  <si>
    <t>Додаток 4 до наказу № ВФ-100/Но199/106/2-23</t>
  </si>
  <si>
    <t xml:space="preserve">Додаток 5 до наказу № ВФ-100/Но199/106/2-23 </t>
  </si>
  <si>
    <t>Додаток 6 до наказу № ВФ-100/Но199/106/2-23</t>
  </si>
  <si>
    <t>Додаток 7 до наказу № ВФ-100/Но199/106/2-23</t>
  </si>
  <si>
    <t>Додаток 8 до наказу № ВФ-100/Но199/106/2-23</t>
  </si>
  <si>
    <t>Додаток 9 до наказу № ВФ-100/Но199/106/2-23</t>
  </si>
  <si>
    <t>від "01"грудня 2023 р.</t>
  </si>
  <si>
    <t>Додаток 10 до наказу № ВФ-100/Но199/106/2-23</t>
  </si>
  <si>
    <t>Додаток 11 до наказу № ВФ-100/Но199/106/2-23</t>
  </si>
  <si>
    <t>від  " 01" грудня  2023 р.</t>
  </si>
  <si>
    <t>Додаток 12 до наказу № ВФ-100/Но199/106/2-23</t>
  </si>
  <si>
    <t>Додаток 13 до наказу № ВФ-100/Но199/106/2-23</t>
  </si>
  <si>
    <t>Додаток 14 до наказу № ВФ-100/Но199/106/2-23</t>
  </si>
  <si>
    <t>від  " 01" грудня 2023 р.</t>
  </si>
  <si>
    <t>Додаток 15 до наказу № ВФ-100/Но199/106/2-23</t>
  </si>
  <si>
    <t>Додаток 16 до наказу № ВФ-100/Но199/106/2-23_</t>
  </si>
  <si>
    <t>Додаток 17 до наказу № ВФ-100/Но199/106/2-23</t>
  </si>
  <si>
    <t>Додаток 18 до наказу № ВФ-100/Но199/106/2-23</t>
  </si>
  <si>
    <t>Затверджую _______________________________</t>
  </si>
  <si>
    <t>Ігор КВІК</t>
  </si>
  <si>
    <t>Додаток 2 до наказу № ВФ/100-106/2-Но-250-24</t>
  </si>
  <si>
    <t>! Період дії: 01.12.2023 р. - 09.04.2024 р.</t>
  </si>
  <si>
    <t>від "10" квітня 2024 р.</t>
  </si>
  <si>
    <t>зняття вузла обліку/коректора/інших ЗВТ (для повірки) і перевід споживача на байпасну лінію</t>
  </si>
  <si>
    <t>встановлення вузла обліку/коректора/інших ЗВТ (після повірки) і перевід споживача з байпасної лінії на основну</t>
  </si>
  <si>
    <t xml:space="preserve"> зняття вузла обліку/коректора/інших ЗВТ (для повірки) і відключення споживача шляхом встановлення блінди</t>
  </si>
  <si>
    <t xml:space="preserve"> встановлення вузла обліку/коректора/інших ЗВТ (після повірки) і підключення споживача шляхом демонтажу блінди</t>
  </si>
  <si>
    <t xml:space="preserve"> зняття вузла обліку/коректора/інших ЗВТ (для повірки) і перевід споживача на резервний вузол обліку</t>
  </si>
  <si>
    <t>встановлення вузла обліку/коректора/інших ЗВТ (після повірки) і перевід споживача на основний вузол обліку</t>
  </si>
  <si>
    <t>3. Розцінки на виклик спеціалістів для виконання наступних робіт</t>
  </si>
  <si>
    <t>7. Розцінки на проведення повірки ПЛГ, встановленого у юридичної особи чи фізичної особи-підприємця</t>
  </si>
  <si>
    <t>Перелік та вартість монопольних платних послуг, що пов'язані з приєднанням та поточною діяльністю 
(період дії до 31 грудня 2024 р.)</t>
  </si>
  <si>
    <t>Додаток № 19 до наказу № ВФ-100/Но-199/106/2-23</t>
  </si>
  <si>
    <t>від "1" грудня 2023р.</t>
  </si>
  <si>
    <t>Перелік та вартість монопольних платних послуг, що пов'язані з приєднанням та поточною діяльністю
(період дії до 31 грудня 2024 р.)</t>
  </si>
  <si>
    <t>Пуск газу на об'єкт замовника:</t>
  </si>
  <si>
    <t>Первинний пуск газу в окремому будинку побутового споживача</t>
  </si>
  <si>
    <t>Первинний пуск газу в окремій квартирі побутового споживача</t>
  </si>
  <si>
    <t>Первинни пуск газу в окремий об'єкт непобутового споживача</t>
  </si>
  <si>
    <t xml:space="preserve">Первинний пуск газу у новозбудованому багатоквартирному будинку, на кожну квартиру </t>
  </si>
  <si>
    <t>Первинний пуск КБРТ</t>
  </si>
  <si>
    <t>Відновлення газопостачання в окремій квартирі/будинку побутового споживача</t>
  </si>
  <si>
    <t>Відновлення газопостачання в окремий об'єкт непобутового споживача</t>
  </si>
  <si>
    <t>Пуск КБРТ після спрацювання запірного клапану або припинення газопостачання</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</si>
</sst>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_-;_-* &quot;-&quot;??_₴_-;_-@_-"/>
    <numFmt numFmtId="164" formatCode="_-* #,##0.00_-;\-* #,##0.00_-;_-* &quot;-&quot;??_-;_-@_-"/>
    <numFmt numFmtId="165" formatCode="0.0000"/>
    <numFmt numFmtId="166" formatCode="0.0"/>
    <numFmt numFmtId="167" formatCode="0.000"/>
    <numFmt numFmtId="168" formatCode="#,##0.0"/>
    <numFmt numFmtId="169" formatCode="#,##0.00000_ ;\-#,##0.00000\ "/>
    <numFmt numFmtId="170" formatCode="#,##0.00&quot;₴&quot;"/>
    <numFmt numFmtId="171" formatCode="#,##0.0_ ;\-#,##0.0\ "/>
    <numFmt numFmtId="172" formatCode="#,##0.00_ ;\-#,##0.00\ "/>
    <numFmt numFmtId="173" formatCode="#,##0.000"/>
  </numFmts>
  <fonts count="143" x14ac:knownFonts="1">
    <font>
      <sz val="11"/>
      <color theme="1"/>
      <name val="Calibri"/>
      <family val="2"/>
      <charset val="204"/>
      <scheme val="minor"/>
    </font>
    <font>
      <b/>
      <sz val="11"/>
      <color theme="1"/>
      <name val="Calibri"/>
      <family val="2"/>
      <charset val="204"/>
      <scheme val="minor"/>
    </font>
    <font>
      <sz val="8"/>
      <name val="Arial"/>
      <family val="2"/>
      <charset val="204"/>
    </font>
    <font>
      <sz val="8"/>
      <name val="Arial"/>
      <family val="2"/>
      <charset val="204"/>
    </font>
    <font>
      <sz val="12"/>
      <name val="Times New Roman"/>
      <family val="1"/>
      <charset val="204"/>
    </font>
    <font>
      <sz val="11"/>
      <name val="Times New Roman"/>
      <family val="1"/>
      <charset val="204"/>
    </font>
    <font>
      <b/>
      <sz val="12"/>
      <name val="Calibri"/>
      <family val="2"/>
      <charset val="204"/>
      <scheme val="minor"/>
    </font>
    <font>
      <sz val="12"/>
      <name val="Calibri"/>
      <family val="2"/>
      <charset val="204"/>
      <scheme val="minor"/>
    </font>
    <font>
      <sz val="11"/>
      <color theme="1"/>
      <name val="Times New Roman"/>
      <family val="1"/>
      <charset val="204"/>
    </font>
    <font>
      <b/>
      <sz val="12"/>
      <color theme="1"/>
      <name val="Calibri"/>
      <family val="2"/>
      <charset val="204"/>
      <scheme val="minor"/>
    </font>
    <font>
      <sz val="10"/>
      <name val="Times New Roman"/>
      <family val="1"/>
      <charset val="204"/>
    </font>
    <font>
      <sz val="12"/>
      <color rgb="FFC00000"/>
      <name val="Calibri"/>
      <family val="2"/>
      <charset val="204"/>
      <scheme val="minor"/>
    </font>
    <font>
      <sz val="11"/>
      <name val="Calibri"/>
      <family val="2"/>
      <charset val="204"/>
      <scheme val="minor"/>
    </font>
    <font>
      <sz val="12"/>
      <color theme="1"/>
      <name val="Calibri"/>
      <family val="2"/>
      <charset val="204"/>
      <scheme val="minor"/>
    </font>
    <font>
      <b/>
      <sz val="14"/>
      <color theme="1"/>
      <name val="Calibri"/>
      <family val="2"/>
      <charset val="204"/>
      <scheme val="minor"/>
    </font>
    <font>
      <b/>
      <sz val="11"/>
      <name val="Calibri"/>
      <family val="2"/>
      <charset val="204"/>
      <scheme val="minor"/>
    </font>
    <font>
      <i/>
      <sz val="11"/>
      <name val="Calibri"/>
      <family val="2"/>
      <charset val="204"/>
      <scheme val="minor"/>
    </font>
    <font>
      <b/>
      <i/>
      <sz val="11"/>
      <color theme="1"/>
      <name val="Calibri"/>
      <family val="2"/>
      <charset val="204"/>
      <scheme val="minor"/>
    </font>
    <font>
      <b/>
      <sz val="14"/>
      <name val="Calibri"/>
      <family val="2"/>
      <charset val="204"/>
      <scheme val="minor"/>
    </font>
    <font>
      <sz val="11"/>
      <color theme="1"/>
      <name val="Calibri"/>
      <family val="2"/>
      <charset val="204"/>
      <scheme val="minor"/>
    </font>
    <font>
      <sz val="10"/>
      <name val="Arial Cyr"/>
      <charset val="204"/>
    </font>
    <font>
      <sz val="12"/>
      <name val="Arial Cyr"/>
      <charset val="204"/>
    </font>
    <font>
      <sz val="10"/>
      <name val="Arial Cyr"/>
      <family val="2"/>
      <charset val="204"/>
    </font>
    <font>
      <sz val="11"/>
      <color indexed="8"/>
      <name val="Calibri"/>
      <family val="2"/>
      <charset val="204"/>
    </font>
    <font>
      <sz val="11"/>
      <color theme="1"/>
      <name val="Arial"/>
      <family val="2"/>
      <charset val="204"/>
    </font>
    <font>
      <sz val="11"/>
      <color indexed="8"/>
      <name val="Arial"/>
      <family val="2"/>
      <charset val="204"/>
    </font>
    <font>
      <sz val="10"/>
      <name val="Arial"/>
      <family val="2"/>
      <charset val="204"/>
    </font>
    <font>
      <sz val="11"/>
      <color rgb="FF000000"/>
      <name val="Calibri"/>
      <family val="2"/>
      <charset val="204"/>
    </font>
    <font>
      <sz val="12"/>
      <name val="Arial Cyr"/>
      <family val="2"/>
      <charset val="204"/>
    </font>
    <font>
      <b/>
      <sz val="12"/>
      <name val="Arial"/>
      <family val="2"/>
      <charset val="204"/>
    </font>
    <font>
      <b/>
      <sz val="11"/>
      <color rgb="FF000000"/>
      <name val="Calibri"/>
      <family val="2"/>
      <charset val="204"/>
    </font>
    <font>
      <b/>
      <sz val="15"/>
      <color rgb="FF000000"/>
      <name val="Calibri"/>
      <family val="2"/>
      <charset val="204"/>
    </font>
    <font>
      <sz val="11"/>
      <name val="Arial Cyr"/>
      <family val="2"/>
      <charset val="204"/>
    </font>
    <font>
      <b/>
      <i/>
      <sz val="14"/>
      <color theme="1"/>
      <name val="Calibri"/>
      <family val="2"/>
      <charset val="204"/>
      <scheme val="minor"/>
    </font>
    <font>
      <b/>
      <i/>
      <sz val="12"/>
      <color theme="1"/>
      <name val="Calibri"/>
      <family val="2"/>
      <charset val="204"/>
      <scheme val="minor"/>
    </font>
    <font>
      <b/>
      <sz val="10"/>
      <color theme="1"/>
      <name val="Calibri"/>
      <family val="2"/>
      <charset val="204"/>
      <scheme val="minor"/>
    </font>
    <font>
      <b/>
      <i/>
      <sz val="10"/>
      <color theme="1"/>
      <name val="Calibri"/>
      <family val="2"/>
      <charset val="204"/>
      <scheme val="minor"/>
    </font>
    <font>
      <b/>
      <sz val="9"/>
      <color theme="1"/>
      <name val="Calibri"/>
      <family val="2"/>
      <charset val="204"/>
      <scheme val="minor"/>
    </font>
    <font>
      <sz val="8"/>
      <color rgb="FF000000"/>
      <name val="Arial"/>
      <family val="2"/>
      <charset val="204"/>
    </font>
    <font>
      <u/>
      <sz val="11"/>
      <color theme="10"/>
      <name val="Calibri"/>
      <family val="2"/>
      <charset val="204"/>
      <scheme val="minor"/>
    </font>
    <font>
      <b/>
      <i/>
      <sz val="20"/>
      <color theme="1"/>
      <name val="Calibri"/>
      <family val="2"/>
      <charset val="204"/>
      <scheme val="minor"/>
    </font>
    <font>
      <i/>
      <sz val="11"/>
      <color theme="1"/>
      <name val="Calibri"/>
      <family val="2"/>
      <charset val="204"/>
      <scheme val="minor"/>
    </font>
    <font>
      <sz val="11"/>
      <color theme="1"/>
      <name val="Calibri"/>
      <family val="2"/>
      <scheme val="minor"/>
    </font>
    <font>
      <sz val="8"/>
      <name val="Arial"/>
      <family val="2"/>
    </font>
    <font>
      <sz val="12"/>
      <name val="Arial"/>
      <family val="2"/>
      <charset val="204"/>
    </font>
    <font>
      <b/>
      <sz val="16"/>
      <color theme="0"/>
      <name val="Arial"/>
      <family val="2"/>
      <charset val="204"/>
    </font>
    <font>
      <b/>
      <sz val="16"/>
      <name val="Arial"/>
      <family val="2"/>
      <charset val="204"/>
    </font>
    <font>
      <sz val="16"/>
      <name val="Arial"/>
      <family val="2"/>
      <charset val="204"/>
    </font>
    <font>
      <b/>
      <i/>
      <sz val="12"/>
      <name val="Arial"/>
      <family val="2"/>
      <charset val="204"/>
    </font>
    <font>
      <b/>
      <i/>
      <sz val="9"/>
      <name val="Arial"/>
      <family val="2"/>
      <charset val="204"/>
    </font>
    <font>
      <sz val="12"/>
      <color theme="1"/>
      <name val="Arial"/>
      <family val="2"/>
      <charset val="204"/>
    </font>
    <font>
      <b/>
      <sz val="12"/>
      <color theme="1"/>
      <name val="Arial"/>
      <family val="2"/>
      <charset val="204"/>
    </font>
    <font>
      <sz val="14"/>
      <name val="Arial"/>
      <family val="2"/>
      <charset val="204"/>
    </font>
    <font>
      <sz val="14"/>
      <color rgb="FFFF0000"/>
      <name val="Arial"/>
      <family val="2"/>
      <charset val="204"/>
    </font>
    <font>
      <sz val="14"/>
      <color theme="1"/>
      <name val="Arial"/>
      <family val="2"/>
      <charset val="204"/>
    </font>
    <font>
      <sz val="14"/>
      <name val="Arial"/>
      <family val="2"/>
    </font>
    <font>
      <b/>
      <sz val="11"/>
      <color theme="1"/>
      <name val="Calibri"/>
      <family val="2"/>
      <charset val="204"/>
    </font>
    <font>
      <sz val="11"/>
      <color theme="1"/>
      <name val="Calibri"/>
      <family val="2"/>
      <charset val="204"/>
    </font>
    <font>
      <b/>
      <sz val="12"/>
      <color theme="1"/>
      <name val="Calibri"/>
      <family val="2"/>
      <charset val="204"/>
    </font>
    <font>
      <sz val="10"/>
      <name val="Calibri"/>
      <family val="2"/>
      <charset val="204"/>
      <scheme val="minor"/>
    </font>
    <font>
      <b/>
      <sz val="10"/>
      <name val="Calibri"/>
      <family val="2"/>
      <charset val="204"/>
      <scheme val="minor"/>
    </font>
    <font>
      <sz val="24"/>
      <name val="Calibri"/>
      <family val="2"/>
      <charset val="204"/>
      <scheme val="minor"/>
    </font>
    <font>
      <b/>
      <sz val="24"/>
      <name val="Calibri"/>
      <family val="2"/>
      <charset val="204"/>
      <scheme val="minor"/>
    </font>
    <font>
      <b/>
      <sz val="18"/>
      <name val="Calibri"/>
      <family val="2"/>
      <charset val="204"/>
      <scheme val="minor"/>
    </font>
    <font>
      <b/>
      <sz val="12"/>
      <color rgb="FFFF0000"/>
      <name val="Calibri"/>
      <family val="2"/>
      <charset val="204"/>
      <scheme val="minor"/>
    </font>
    <font>
      <sz val="20"/>
      <name val="Calibri"/>
      <family val="2"/>
      <charset val="204"/>
      <scheme val="minor"/>
    </font>
    <font>
      <sz val="24"/>
      <color rgb="FFFF0000"/>
      <name val="Calibri"/>
      <family val="2"/>
      <charset val="204"/>
      <scheme val="minor"/>
    </font>
    <font>
      <b/>
      <sz val="15"/>
      <color rgb="FF000000"/>
      <name val="Calibri"/>
      <family val="2"/>
      <charset val="204"/>
      <scheme val="minor"/>
    </font>
    <font>
      <sz val="11"/>
      <color rgb="FF000000"/>
      <name val="Calibri"/>
      <family val="2"/>
      <charset val="204"/>
      <scheme val="minor"/>
    </font>
    <font>
      <sz val="10"/>
      <color theme="1"/>
      <name val="Calibri"/>
      <family val="2"/>
      <charset val="204"/>
      <scheme val="minor"/>
    </font>
    <font>
      <sz val="14"/>
      <name val="Calibri"/>
      <family val="2"/>
      <charset val="204"/>
      <scheme val="minor"/>
    </font>
    <font>
      <i/>
      <sz val="14"/>
      <name val="Calibri"/>
      <family val="2"/>
      <charset val="204"/>
      <scheme val="minor"/>
    </font>
    <font>
      <i/>
      <sz val="12"/>
      <name val="Calibri"/>
      <family val="2"/>
      <charset val="204"/>
      <scheme val="minor"/>
    </font>
    <font>
      <sz val="8"/>
      <color rgb="FF000000"/>
      <name val="Calibri"/>
      <family val="2"/>
      <charset val="204"/>
      <scheme val="minor"/>
    </font>
    <font>
      <b/>
      <sz val="12"/>
      <color rgb="FF000000"/>
      <name val="Calibri"/>
      <family val="2"/>
      <charset val="204"/>
    </font>
    <font>
      <sz val="12"/>
      <color theme="1"/>
      <name val="Calibri"/>
      <family val="2"/>
      <charset val="204"/>
    </font>
    <font>
      <sz val="14"/>
      <name val="Calibri"/>
      <family val="2"/>
      <scheme val="minor"/>
    </font>
    <font>
      <sz val="14"/>
      <color theme="1"/>
      <name val="Calibri"/>
      <family val="2"/>
      <scheme val="minor"/>
    </font>
    <font>
      <b/>
      <sz val="14"/>
      <color theme="1"/>
      <name val="Calibri"/>
      <family val="2"/>
      <scheme val="minor"/>
    </font>
    <font>
      <i/>
      <sz val="14"/>
      <color theme="1"/>
      <name val="Calibri"/>
      <family val="2"/>
      <scheme val="minor"/>
    </font>
    <font>
      <sz val="14"/>
      <color rgb="FF000000"/>
      <name val="Calibri"/>
      <family val="2"/>
      <scheme val="minor"/>
    </font>
    <font>
      <i/>
      <sz val="14"/>
      <name val="Calibri"/>
      <family val="2"/>
      <scheme val="minor"/>
    </font>
    <font>
      <b/>
      <sz val="14"/>
      <name val="Calibri"/>
      <family val="2"/>
      <scheme val="minor"/>
    </font>
    <font>
      <i/>
      <sz val="10"/>
      <name val="Arial Cyr"/>
      <charset val="204"/>
    </font>
    <font>
      <b/>
      <sz val="12"/>
      <name val="Calibri"/>
      <family val="2"/>
      <charset val="204"/>
    </font>
    <font>
      <b/>
      <sz val="11"/>
      <color theme="1"/>
      <name val="Calibri"/>
      <family val="2"/>
    </font>
    <font>
      <b/>
      <sz val="16"/>
      <name val="Calibri"/>
      <family val="2"/>
      <scheme val="minor"/>
    </font>
    <font>
      <sz val="22"/>
      <name val="Calibri"/>
      <family val="2"/>
      <charset val="204"/>
      <scheme val="minor"/>
    </font>
    <font>
      <sz val="14"/>
      <color theme="1"/>
      <name val="Calibri"/>
      <family val="2"/>
      <charset val="204"/>
      <scheme val="minor"/>
    </font>
    <font>
      <b/>
      <sz val="15"/>
      <name val="Calibri"/>
      <family val="2"/>
      <charset val="204"/>
      <scheme val="minor"/>
    </font>
    <font>
      <b/>
      <sz val="16"/>
      <color theme="0"/>
      <name val="Calibri"/>
      <family val="2"/>
      <charset val="204"/>
      <scheme val="minor"/>
    </font>
    <font>
      <b/>
      <sz val="16"/>
      <name val="Calibri"/>
      <family val="2"/>
      <charset val="204"/>
      <scheme val="minor"/>
    </font>
    <font>
      <b/>
      <i/>
      <sz val="12"/>
      <name val="Calibri"/>
      <family val="2"/>
      <charset val="204"/>
      <scheme val="minor"/>
    </font>
    <font>
      <b/>
      <i/>
      <sz val="9"/>
      <name val="Calibri"/>
      <family val="2"/>
      <charset val="204"/>
      <scheme val="minor"/>
    </font>
    <font>
      <b/>
      <sz val="12"/>
      <color rgb="FF000000"/>
      <name val="Calibri"/>
      <family val="2"/>
      <charset val="204"/>
      <scheme val="minor"/>
    </font>
    <font>
      <b/>
      <sz val="13"/>
      <color theme="1"/>
      <name val="Calibri"/>
      <family val="2"/>
      <charset val="204"/>
      <scheme val="minor"/>
    </font>
    <font>
      <b/>
      <sz val="15"/>
      <color theme="1"/>
      <name val="Calibri"/>
      <family val="2"/>
      <charset val="204"/>
      <scheme val="minor"/>
    </font>
    <font>
      <sz val="13"/>
      <color theme="1"/>
      <name val="Calibri"/>
      <family val="2"/>
      <charset val="204"/>
      <scheme val="minor"/>
    </font>
    <font>
      <b/>
      <sz val="16"/>
      <color theme="1"/>
      <name val="Calibri"/>
      <family val="2"/>
      <charset val="204"/>
      <scheme val="minor"/>
    </font>
    <font>
      <sz val="13"/>
      <name val="Calibri"/>
      <family val="2"/>
      <charset val="204"/>
      <scheme val="minor"/>
    </font>
    <font>
      <b/>
      <sz val="13"/>
      <name val="Calibri"/>
      <family val="2"/>
      <charset val="204"/>
      <scheme val="minor"/>
    </font>
    <font>
      <b/>
      <sz val="11"/>
      <color theme="1"/>
      <name val="Calibri"/>
      <family val="2"/>
      <scheme val="minor"/>
    </font>
    <font>
      <b/>
      <sz val="11"/>
      <name val="Calibri"/>
      <family val="2"/>
      <scheme val="minor"/>
    </font>
    <font>
      <b/>
      <sz val="11"/>
      <color rgb="FF000000"/>
      <name val="Calibri"/>
      <family val="2"/>
      <scheme val="minor"/>
    </font>
    <font>
      <b/>
      <sz val="11"/>
      <color rgb="FF000000"/>
      <name val="Times New Roman"/>
      <family val="1"/>
      <charset val="204"/>
    </font>
    <font>
      <sz val="11"/>
      <color rgb="FF000000"/>
      <name val="Times New Roman"/>
      <family val="1"/>
      <charset val="204"/>
    </font>
    <font>
      <b/>
      <sz val="10"/>
      <name val="Times New Roman"/>
      <family val="1"/>
      <charset val="204"/>
    </font>
    <font>
      <b/>
      <sz val="10"/>
      <name val="Times New Roman"/>
      <family val="1"/>
    </font>
    <font>
      <b/>
      <sz val="9"/>
      <name val="Times New Roman"/>
      <family val="1"/>
    </font>
    <font>
      <sz val="9"/>
      <name val="Times New Roman"/>
      <family val="1"/>
      <charset val="204"/>
    </font>
    <font>
      <i/>
      <sz val="9"/>
      <name val="Times New Roman"/>
      <family val="1"/>
      <charset val="204"/>
    </font>
    <font>
      <b/>
      <sz val="11"/>
      <name val="Times New Roman"/>
      <family val="1"/>
      <charset val="204"/>
    </font>
    <font>
      <b/>
      <sz val="9"/>
      <name val="Times New Roman"/>
      <family val="1"/>
      <charset val="204"/>
    </font>
    <font>
      <b/>
      <sz val="8"/>
      <name val="Times New Roman"/>
      <family val="1"/>
      <charset val="204"/>
    </font>
    <font>
      <sz val="8"/>
      <name val="Times New Roman"/>
      <family val="1"/>
      <charset val="204"/>
    </font>
    <font>
      <b/>
      <u/>
      <sz val="8"/>
      <name val="Times New Roman"/>
      <family val="1"/>
      <charset val="204"/>
    </font>
    <font>
      <b/>
      <u/>
      <sz val="8"/>
      <name val="Times New Roman"/>
      <family val="1"/>
    </font>
    <font>
      <u/>
      <sz val="10"/>
      <name val="Times New Roman"/>
      <family val="1"/>
      <charset val="204"/>
    </font>
    <font>
      <b/>
      <sz val="12"/>
      <name val="Times New Roman"/>
      <family val="1"/>
      <charset val="204"/>
    </font>
    <font>
      <sz val="20"/>
      <name val="Times New Roman"/>
      <family val="1"/>
      <charset val="204"/>
    </font>
    <font>
      <sz val="15"/>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font>
    <font>
      <b/>
      <sz val="14"/>
      <name val="Times New Roman"/>
      <family val="1"/>
      <charset val="204"/>
    </font>
    <font>
      <b/>
      <i/>
      <sz val="11"/>
      <name val="Times New Roman"/>
      <family val="1"/>
      <charset val="204"/>
    </font>
    <font>
      <sz val="11"/>
      <color rgb="FF0070C0"/>
      <name val="Times New Roman"/>
      <family val="1"/>
      <charset val="204"/>
    </font>
    <font>
      <b/>
      <sz val="11"/>
      <color theme="1"/>
      <name val="Times New Roman"/>
      <family val="1"/>
      <charset val="204"/>
    </font>
    <font>
      <b/>
      <sz val="20"/>
      <name val="Calibri"/>
      <family val="2"/>
      <scheme val="minor"/>
    </font>
    <font>
      <b/>
      <sz val="24"/>
      <name val="Calibri"/>
      <family val="2"/>
      <scheme val="minor"/>
    </font>
    <font>
      <b/>
      <sz val="12"/>
      <name val="Calibri"/>
      <family val="2"/>
      <scheme val="minor"/>
    </font>
    <font>
      <sz val="12"/>
      <name val="Calibri"/>
      <family val="2"/>
      <scheme val="minor"/>
    </font>
    <font>
      <sz val="16"/>
      <name val="Calibri"/>
      <family val="2"/>
      <scheme val="minor"/>
    </font>
    <font>
      <b/>
      <sz val="12"/>
      <color theme="1"/>
      <name val="Calibri"/>
      <family val="2"/>
      <scheme val="minor"/>
    </font>
    <font>
      <b/>
      <sz val="10"/>
      <name val="Calibri"/>
      <family val="2"/>
      <scheme val="minor"/>
    </font>
    <font>
      <b/>
      <sz val="13"/>
      <color theme="1"/>
      <name val="Calibri"/>
      <family val="2"/>
      <scheme val="minor"/>
    </font>
    <font>
      <b/>
      <sz val="13"/>
      <name val="Calibri"/>
      <family val="2"/>
      <scheme val="minor"/>
    </font>
    <font>
      <b/>
      <sz val="12"/>
      <color theme="1"/>
      <name val="Calibri"/>
      <family val="2"/>
    </font>
    <font>
      <sz val="12"/>
      <color rgb="FFFF0000"/>
      <name val="Calibri"/>
      <family val="2"/>
      <charset val="204"/>
      <scheme val="minor"/>
    </font>
    <font>
      <b/>
      <sz val="14"/>
      <name val="Arial"/>
      <family val="2"/>
    </font>
    <font>
      <b/>
      <sz val="10"/>
      <color theme="1"/>
      <name val="Times New Roman"/>
      <family val="1"/>
    </font>
    <font>
      <b/>
      <sz val="12"/>
      <color rgb="FF000000"/>
      <name val="Calibri"/>
      <family val="2"/>
      <scheme val="minor"/>
    </font>
    <font>
      <b/>
      <sz val="14"/>
      <color rgb="FFFF0000"/>
      <name val="Calibri"/>
      <family val="2"/>
      <scheme val="minor"/>
    </font>
  </fonts>
  <fills count="2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auto="1"/>
      </patternFill>
    </fill>
    <fill>
      <patternFill patternType="solid">
        <fgColor rgb="FFFF0000"/>
        <bgColor indexed="64"/>
      </patternFill>
    </fill>
    <fill>
      <patternFill patternType="solid">
        <fgColor theme="2"/>
        <bgColor indexed="64"/>
      </patternFill>
    </fill>
    <fill>
      <patternFill patternType="solid">
        <fgColor theme="4" tint="0.79998168889431442"/>
        <bgColor indexed="64"/>
      </patternFill>
    </fill>
    <fill>
      <patternFill patternType="solid">
        <fgColor indexed="13"/>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00B0F0"/>
        <bgColor indexed="64"/>
      </patternFill>
    </fill>
    <fill>
      <patternFill patternType="solid">
        <fgColor theme="2" tint="-9.9978637043366805E-2"/>
        <bgColor indexed="64"/>
      </patternFill>
    </fill>
    <fill>
      <patternFill patternType="solid">
        <fgColor rgb="FFF2F2F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DDEBF7"/>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auto="1"/>
      </left>
      <right style="medium">
        <color auto="1"/>
      </right>
      <top/>
      <bottom style="thin">
        <color auto="1"/>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medium">
        <color indexed="64"/>
      </bottom>
      <diagonal/>
    </border>
    <border>
      <left style="medium">
        <color auto="1"/>
      </left>
      <right style="medium">
        <color auto="1"/>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200">
    <xf numFmtId="0" fontId="0" fillId="0" borderId="0"/>
    <xf numFmtId="0" fontId="2" fillId="0" borderId="0"/>
    <xf numFmtId="0" fontId="3" fillId="0" borderId="0"/>
    <xf numFmtId="0" fontId="2" fillId="0" borderId="0"/>
    <xf numFmtId="43" fontId="19" fillId="0" borderId="0" applyFont="0" applyFill="0" applyBorder="0" applyAlignment="0" applyProtection="0"/>
    <xf numFmtId="0" fontId="20" fillId="0" borderId="0"/>
    <xf numFmtId="43" fontId="20" fillId="0" borderId="0" applyFont="0" applyFill="0" applyBorder="0" applyAlignment="0" applyProtection="0"/>
    <xf numFmtId="0" fontId="22" fillId="0" borderId="0"/>
    <xf numFmtId="0" fontId="22" fillId="0" borderId="0"/>
    <xf numFmtId="0" fontId="23" fillId="0" borderId="0"/>
    <xf numFmtId="0" fontId="22" fillId="0" borderId="0"/>
    <xf numFmtId="0" fontId="23" fillId="0" borderId="0"/>
    <xf numFmtId="0" fontId="22" fillId="0" borderId="0"/>
    <xf numFmtId="0" fontId="2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2"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20" fillId="0" borderId="0"/>
    <xf numFmtId="0" fontId="22" fillId="0" borderId="0"/>
    <xf numFmtId="0" fontId="24" fillId="0" borderId="0"/>
    <xf numFmtId="0" fontId="25" fillId="0" borderId="0"/>
    <xf numFmtId="0" fontId="26" fillId="0" borderId="0"/>
    <xf numFmtId="0" fontId="2" fillId="0" borderId="0">
      <alignment horizontal="left"/>
    </xf>
    <xf numFmtId="0" fontId="23" fillId="0" borderId="0"/>
    <xf numFmtId="0" fontId="20" fillId="0" borderId="0"/>
    <xf numFmtId="0" fontId="22" fillId="0" borderId="0"/>
    <xf numFmtId="0" fontId="22" fillId="0" borderId="0"/>
    <xf numFmtId="0" fontId="27" fillId="0" borderId="0"/>
    <xf numFmtId="0" fontId="23" fillId="0" borderId="0"/>
    <xf numFmtId="0" fontId="21" fillId="0" borderId="0"/>
    <xf numFmtId="0" fontId="28"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20" fillId="0" borderId="0"/>
    <xf numFmtId="0" fontId="22" fillId="0" borderId="0"/>
    <xf numFmtId="0" fontId="22" fillId="0" borderId="0"/>
    <xf numFmtId="9" fontId="21" fillId="0" borderId="0" applyFont="0" applyFill="0" applyBorder="0" applyAlignment="0" applyProtection="0"/>
    <xf numFmtId="9" fontId="22" fillId="0" borderId="0" applyFill="0" applyBorder="0" applyAlignment="0" applyProtection="0"/>
    <xf numFmtId="0" fontId="32" fillId="0" borderId="23" applyNumberFormat="0" applyFill="0" applyProtection="0"/>
    <xf numFmtId="0" fontId="39" fillId="0" borderId="0" applyNumberFormat="0" applyFill="0" applyBorder="0" applyAlignment="0" applyProtection="0"/>
    <xf numFmtId="0" fontId="42" fillId="0" borderId="0"/>
    <xf numFmtId="9" fontId="19" fillId="0" borderId="0" applyFont="0" applyFill="0" applyBorder="0" applyAlignment="0" applyProtection="0"/>
    <xf numFmtId="0" fontId="43" fillId="0" borderId="0"/>
    <xf numFmtId="164" fontId="19" fillId="0" borderId="0" applyFont="0" applyFill="0" applyBorder="0" applyAlignment="0" applyProtection="0"/>
    <xf numFmtId="43" fontId="42"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43" fontId="20" fillId="0" borderId="0" applyFont="0" applyFill="0" applyBorder="0" applyAlignment="0" applyProtection="0"/>
    <xf numFmtId="43" fontId="42" fillId="0" borderId="0" applyFont="0" applyFill="0" applyBorder="0" applyAlignment="0" applyProtection="0"/>
  </cellStyleXfs>
  <cellXfs count="895">
    <xf numFmtId="0" fontId="0" fillId="0" borderId="0" xfId="0"/>
    <xf numFmtId="0" fontId="13" fillId="0" borderId="0" xfId="0" applyFo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left" wrapText="1" indent="4"/>
    </xf>
    <xf numFmtId="0" fontId="0" fillId="0" borderId="0" xfId="0" applyAlignment="1">
      <alignment horizontal="left" wrapText="1" indent="4"/>
    </xf>
    <xf numFmtId="0" fontId="0" fillId="0" borderId="0" xfId="0" applyAlignment="1">
      <alignment wrapText="1"/>
    </xf>
    <xf numFmtId="1" fontId="6" fillId="3" borderId="1" xfId="3" applyNumberFormat="1" applyFont="1" applyFill="1" applyBorder="1" applyAlignment="1">
      <alignment horizontal="left" vertical="center" wrapText="1"/>
    </xf>
    <xf numFmtId="1" fontId="6" fillId="5" borderId="1" xfId="3" applyNumberFormat="1" applyFont="1" applyFill="1" applyBorder="1" applyAlignment="1">
      <alignment horizontal="left" vertical="center" wrapText="1"/>
    </xf>
    <xf numFmtId="1" fontId="7" fillId="3" borderId="1" xfId="3" applyNumberFormat="1" applyFont="1" applyFill="1" applyBorder="1" applyAlignment="1">
      <alignment horizontal="left" vertical="center" wrapText="1"/>
    </xf>
    <xf numFmtId="49" fontId="7" fillId="3" borderId="1" xfId="3" applyNumberFormat="1" applyFont="1" applyFill="1" applyBorder="1" applyAlignment="1">
      <alignment horizontal="left" vertical="center" wrapText="1"/>
    </xf>
    <xf numFmtId="0" fontId="0" fillId="0" borderId="0" xfId="0" applyAlignment="1">
      <alignment horizontal="left" wrapText="1"/>
    </xf>
    <xf numFmtId="0" fontId="1" fillId="0" borderId="0" xfId="0" applyFont="1"/>
    <xf numFmtId="0" fontId="34" fillId="0" borderId="17" xfId="0" applyFont="1" applyBorder="1"/>
    <xf numFmtId="49" fontId="1" fillId="16" borderId="1" xfId="0" applyNumberFormat="1" applyFont="1" applyFill="1" applyBorder="1" applyAlignment="1">
      <alignment horizontal="center" vertical="center"/>
    </xf>
    <xf numFmtId="1" fontId="0" fillId="16" borderId="1" xfId="0" applyNumberFormat="1" applyFill="1" applyBorder="1" applyAlignment="1">
      <alignment horizontal="center" vertical="center"/>
    </xf>
    <xf numFmtId="168" fontId="0" fillId="16" borderId="1" xfId="0" applyNumberFormat="1" applyFill="1" applyBorder="1" applyAlignment="1">
      <alignment horizontal="center" vertical="center"/>
    </xf>
    <xf numFmtId="4" fontId="12" fillId="16" borderId="1" xfId="0" applyNumberFormat="1" applyFont="1" applyFill="1" applyBorder="1" applyAlignment="1">
      <alignment horizontal="center" vertical="center"/>
    </xf>
    <xf numFmtId="4" fontId="16" fillId="16" borderId="1" xfId="0" applyNumberFormat="1" applyFont="1" applyFill="1" applyBorder="1" applyAlignment="1">
      <alignment horizontal="center" vertical="center"/>
    </xf>
    <xf numFmtId="2" fontId="12" fillId="16" borderId="1" xfId="23" applyNumberFormat="1" applyFont="1" applyFill="1" applyBorder="1" applyAlignment="1">
      <alignment horizontal="center" vertical="center"/>
    </xf>
    <xf numFmtId="0" fontId="0" fillId="8" borderId="1" xfId="0" applyFill="1" applyBorder="1"/>
    <xf numFmtId="0" fontId="9" fillId="8" borderId="1" xfId="0" applyFont="1" applyFill="1" applyBorder="1"/>
    <xf numFmtId="0" fontId="0" fillId="8" borderId="1" xfId="0" applyFill="1" applyBorder="1" applyAlignment="1">
      <alignment vertical="center"/>
    </xf>
    <xf numFmtId="169" fontId="1" fillId="8" borderId="1" xfId="0" applyNumberFormat="1" applyFont="1" applyFill="1" applyBorder="1" applyAlignment="1">
      <alignment horizontal="center" vertical="center"/>
    </xf>
    <xf numFmtId="4" fontId="15" fillId="8" borderId="1" xfId="0" applyNumberFormat="1" applyFont="1" applyFill="1" applyBorder="1" applyAlignment="1">
      <alignment horizontal="center" vertical="center"/>
    </xf>
    <xf numFmtId="170" fontId="9" fillId="8" borderId="1" xfId="0" applyNumberFormat="1" applyFont="1" applyFill="1" applyBorder="1" applyAlignment="1">
      <alignment horizontal="right" vertical="center"/>
    </xf>
    <xf numFmtId="0" fontId="33" fillId="0" borderId="0" xfId="0" applyFont="1" applyAlignment="1">
      <alignment horizontal="center" vertical="center"/>
    </xf>
    <xf numFmtId="0" fontId="0" fillId="3" borderId="0" xfId="0" applyFill="1" applyAlignment="1">
      <alignment horizontal="center" vertical="center"/>
    </xf>
    <xf numFmtId="0" fontId="0" fillId="3" borderId="0" xfId="0" applyFill="1"/>
    <xf numFmtId="0" fontId="0" fillId="0" borderId="16" xfId="0" applyBorder="1" applyAlignment="1">
      <alignment horizontal="center" vertical="center"/>
    </xf>
    <xf numFmtId="0" fontId="0" fillId="0" borderId="15" xfId="0" applyBorder="1" applyAlignment="1">
      <alignment horizontal="center" vertical="center"/>
    </xf>
    <xf numFmtId="0" fontId="39" fillId="3" borderId="0" xfId="190" applyFill="1" applyBorder="1"/>
    <xf numFmtId="0" fontId="0" fillId="0" borderId="3"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170" fontId="0" fillId="3" borderId="0" xfId="0" applyNumberFormat="1" applyFill="1" applyAlignment="1">
      <alignment horizontal="center" vertical="center"/>
    </xf>
    <xf numFmtId="2" fontId="0" fillId="3" borderId="0" xfId="0" applyNumberFormat="1" applyFill="1"/>
    <xf numFmtId="170" fontId="0" fillId="3" borderId="0" xfId="0" applyNumberFormat="1" applyFill="1"/>
    <xf numFmtId="0" fontId="9" fillId="0" borderId="18"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170" fontId="0" fillId="0" borderId="20" xfId="0" applyNumberFormat="1" applyBorder="1" applyAlignment="1">
      <alignment horizontal="center" vertical="center"/>
    </xf>
    <xf numFmtId="0" fontId="40" fillId="0" borderId="0" xfId="0" applyFont="1"/>
    <xf numFmtId="0" fontId="1" fillId="16" borderId="1" xfId="0" applyFont="1" applyFill="1" applyBorder="1" applyAlignment="1">
      <alignment horizontal="center" vertical="center"/>
    </xf>
    <xf numFmtId="0" fontId="1" fillId="11" borderId="2" xfId="0" applyFont="1" applyFill="1" applyBorder="1"/>
    <xf numFmtId="171" fontId="0" fillId="16" borderId="2" xfId="194" applyNumberFormat="1" applyFont="1" applyFill="1" applyBorder="1" applyAlignment="1">
      <alignment horizontal="center"/>
    </xf>
    <xf numFmtId="4" fontId="41" fillId="16" borderId="2" xfId="0" applyNumberFormat="1" applyFont="1" applyFill="1" applyBorder="1" applyAlignment="1">
      <alignment horizontal="center"/>
    </xf>
    <xf numFmtId="171" fontId="0" fillId="0" borderId="0" xfId="194" applyNumberFormat="1" applyFont="1" applyBorder="1" applyAlignment="1">
      <alignment horizontal="center"/>
    </xf>
    <xf numFmtId="4" fontId="41" fillId="0" borderId="0" xfId="0" applyNumberFormat="1" applyFont="1" applyAlignment="1">
      <alignment horizontal="center" vertical="center"/>
    </xf>
    <xf numFmtId="0" fontId="1" fillId="11" borderId="2" xfId="0" applyFont="1" applyFill="1" applyBorder="1" applyAlignment="1">
      <alignment vertical="center"/>
    </xf>
    <xf numFmtId="0" fontId="9" fillId="0" borderId="0" xfId="0" applyFont="1" applyAlignment="1">
      <alignment horizontal="center" vertical="center" wrapText="1"/>
    </xf>
    <xf numFmtId="49" fontId="1" fillId="0" borderId="1" xfId="0" applyNumberFormat="1" applyFont="1" applyBorder="1" applyAlignment="1">
      <alignment horizontal="center" vertical="center"/>
    </xf>
    <xf numFmtId="0" fontId="37" fillId="0" borderId="12" xfId="0" applyFont="1" applyBorder="1"/>
    <xf numFmtId="4" fontId="12" fillId="0" borderId="1" xfId="193" applyNumberFormat="1" applyFont="1" applyBorder="1" applyAlignment="1">
      <alignment horizontal="center" vertical="center" wrapText="1"/>
    </xf>
    <xf numFmtId="49" fontId="1" fillId="0" borderId="1" xfId="0" applyNumberFormat="1" applyFont="1" applyBorder="1" applyAlignment="1">
      <alignment horizontal="center"/>
    </xf>
    <xf numFmtId="0" fontId="37" fillId="0" borderId="2" xfId="0" applyFont="1" applyBorder="1" applyAlignment="1">
      <alignment wrapText="1"/>
    </xf>
    <xf numFmtId="4" fontId="12" fillId="0" borderId="1" xfId="0" applyNumberFormat="1" applyFont="1" applyBorder="1" applyAlignment="1">
      <alignment horizontal="center" vertical="center"/>
    </xf>
    <xf numFmtId="0" fontId="37" fillId="0" borderId="12" xfId="0" applyFont="1" applyBorder="1" applyAlignment="1">
      <alignment wrapText="1"/>
    </xf>
    <xf numFmtId="4" fontId="12" fillId="0" borderId="1" xfId="23" applyNumberFormat="1" applyFont="1" applyBorder="1" applyAlignment="1">
      <alignment horizontal="center" vertical="center"/>
    </xf>
    <xf numFmtId="4" fontId="12" fillId="17" borderId="1" xfId="0" applyNumberFormat="1" applyFont="1" applyFill="1" applyBorder="1" applyAlignment="1">
      <alignment horizontal="center" vertical="center"/>
    </xf>
    <xf numFmtId="0" fontId="9" fillId="0" borderId="1" xfId="0" applyFont="1" applyBorder="1"/>
    <xf numFmtId="4" fontId="1" fillId="0" borderId="1" xfId="0" applyNumberFormat="1" applyFont="1" applyBorder="1" applyAlignment="1">
      <alignment horizontal="center" vertical="center"/>
    </xf>
    <xf numFmtId="4" fontId="15" fillId="0" borderId="1" xfId="0" applyNumberFormat="1" applyFont="1" applyBorder="1" applyAlignment="1">
      <alignment horizontal="center" vertical="center"/>
    </xf>
    <xf numFmtId="1" fontId="26" fillId="0" borderId="0" xfId="0" applyNumberFormat="1" applyFont="1"/>
    <xf numFmtId="1" fontId="26" fillId="0" borderId="0" xfId="0" applyNumberFormat="1" applyFont="1" applyAlignment="1">
      <alignment horizontal="left" wrapText="1"/>
    </xf>
    <xf numFmtId="2" fontId="44" fillId="0" borderId="0" xfId="0" applyNumberFormat="1" applyFont="1"/>
    <xf numFmtId="1" fontId="46" fillId="0" borderId="0" xfId="0" applyNumberFormat="1" applyFont="1" applyAlignment="1">
      <alignment horizontal="left" vertical="center" wrapText="1"/>
    </xf>
    <xf numFmtId="2" fontId="47" fillId="0" borderId="0" xfId="0" applyNumberFormat="1" applyFont="1" applyAlignment="1">
      <alignment vertical="center"/>
    </xf>
    <xf numFmtId="1" fontId="46" fillId="0" borderId="0" xfId="0" applyNumberFormat="1" applyFont="1" applyAlignment="1">
      <alignment vertical="center"/>
    </xf>
    <xf numFmtId="0" fontId="9" fillId="0" borderId="0" xfId="0" applyFont="1" applyAlignment="1">
      <alignment vertical="center"/>
    </xf>
    <xf numFmtId="1" fontId="45" fillId="0" borderId="0" xfId="0" applyNumberFormat="1" applyFont="1" applyAlignment="1">
      <alignment vertical="center"/>
    </xf>
    <xf numFmtId="1" fontId="46" fillId="0" borderId="0" xfId="0" applyNumberFormat="1" applyFont="1" applyAlignment="1">
      <alignment vertical="center" wrapText="1"/>
    </xf>
    <xf numFmtId="1" fontId="29" fillId="0" borderId="0" xfId="0" applyNumberFormat="1" applyFont="1" applyAlignment="1">
      <alignment horizontal="right" wrapText="1"/>
    </xf>
    <xf numFmtId="2" fontId="44" fillId="0" borderId="0" xfId="0" applyNumberFormat="1" applyFont="1" applyAlignment="1">
      <alignment horizontal="left" wrapText="1"/>
    </xf>
    <xf numFmtId="1" fontId="29" fillId="0" borderId="0" xfId="0" applyNumberFormat="1" applyFont="1" applyAlignment="1">
      <alignment horizontal="center" wrapText="1"/>
    </xf>
    <xf numFmtId="167" fontId="29" fillId="0" borderId="0" xfId="0" applyNumberFormat="1" applyFont="1" applyAlignment="1">
      <alignment horizontal="center" wrapText="1"/>
    </xf>
    <xf numFmtId="1" fontId="48" fillId="0" borderId="0" xfId="0" applyNumberFormat="1" applyFont="1" applyAlignment="1">
      <alignment horizontal="left" vertical="center"/>
    </xf>
    <xf numFmtId="1" fontId="49" fillId="0" borderId="21" xfId="0" applyNumberFormat="1" applyFont="1" applyBorder="1"/>
    <xf numFmtId="2" fontId="44" fillId="0" borderId="0" xfId="0" applyNumberFormat="1" applyFont="1" applyAlignment="1">
      <alignment horizontal="center" vertical="center" wrapText="1"/>
    </xf>
    <xf numFmtId="1" fontId="44" fillId="0" borderId="58" xfId="0" applyNumberFormat="1" applyFont="1" applyBorder="1" applyAlignment="1">
      <alignment horizontal="center" vertical="center" wrapText="1"/>
    </xf>
    <xf numFmtId="1" fontId="44" fillId="0" borderId="18" xfId="0" applyNumberFormat="1" applyFont="1" applyBorder="1" applyAlignment="1">
      <alignment horizontal="center" vertical="center" wrapText="1"/>
    </xf>
    <xf numFmtId="1" fontId="44" fillId="0" borderId="8" xfId="0" applyNumberFormat="1" applyFont="1" applyBorder="1" applyAlignment="1">
      <alignment horizontal="center" vertical="center" wrapText="1"/>
    </xf>
    <xf numFmtId="2" fontId="44" fillId="0" borderId="8" xfId="0" applyNumberFormat="1" applyFont="1" applyBorder="1" applyAlignment="1">
      <alignment horizontal="center" vertical="center" wrapText="1"/>
    </xf>
    <xf numFmtId="2" fontId="50" fillId="0" borderId="8" xfId="0" applyNumberFormat="1" applyFont="1" applyBorder="1" applyAlignment="1">
      <alignment horizontal="center" vertical="center" wrapText="1"/>
    </xf>
    <xf numFmtId="2" fontId="44" fillId="0" borderId="19" xfId="0" applyNumberFormat="1" applyFont="1" applyBorder="1" applyAlignment="1">
      <alignment horizontal="center" vertical="center" wrapText="1"/>
    </xf>
    <xf numFmtId="0" fontId="22" fillId="0" borderId="0" xfId="0" applyFont="1" applyAlignment="1">
      <alignment horizontal="center" vertical="center" wrapText="1"/>
    </xf>
    <xf numFmtId="1" fontId="44" fillId="0" borderId="38" xfId="0" applyNumberFormat="1" applyFont="1" applyBorder="1" applyAlignment="1">
      <alignment horizontal="center" vertical="center" wrapText="1"/>
    </xf>
    <xf numFmtId="1" fontId="29" fillId="0" borderId="32" xfId="0" applyNumberFormat="1" applyFont="1" applyBorder="1" applyAlignment="1">
      <alignment horizontal="center" vertical="center" wrapText="1"/>
    </xf>
    <xf numFmtId="1" fontId="44" fillId="0" borderId="33" xfId="0" applyNumberFormat="1" applyFont="1" applyBorder="1" applyAlignment="1">
      <alignment horizontal="center" vertical="center" wrapText="1"/>
    </xf>
    <xf numFmtId="2" fontId="29" fillId="0" borderId="33" xfId="0" applyNumberFormat="1" applyFont="1" applyBorder="1" applyAlignment="1">
      <alignment horizontal="center" vertical="distributed" wrapText="1"/>
    </xf>
    <xf numFmtId="2" fontId="51" fillId="0" borderId="33" xfId="0" applyNumberFormat="1" applyFont="1" applyBorder="1" applyAlignment="1">
      <alignment horizontal="center" vertical="distributed" wrapText="1"/>
    </xf>
    <xf numFmtId="1" fontId="52" fillId="0" borderId="38" xfId="0" applyNumberFormat="1" applyFont="1" applyBorder="1" applyAlignment="1">
      <alignment horizontal="center" vertical="center" wrapText="1"/>
    </xf>
    <xf numFmtId="1" fontId="52" fillId="0" borderId="7" xfId="0" applyNumberFormat="1" applyFont="1" applyBorder="1" applyAlignment="1">
      <alignment horizontal="center" vertical="center" wrapText="1"/>
    </xf>
    <xf numFmtId="1" fontId="53" fillId="0" borderId="1" xfId="0" applyNumberFormat="1" applyFont="1" applyBorder="1" applyAlignment="1">
      <alignment horizontal="center" vertical="center" wrapText="1"/>
    </xf>
    <xf numFmtId="2" fontId="52" fillId="0" borderId="1" xfId="0" applyNumberFormat="1" applyFont="1" applyBorder="1" applyAlignment="1">
      <alignment horizontal="left" vertical="center" wrapText="1"/>
    </xf>
    <xf numFmtId="165" fontId="54" fillId="0" borderId="1" xfId="0" applyNumberFormat="1" applyFont="1" applyBorder="1" applyAlignment="1">
      <alignment horizontal="right" vertical="center"/>
    </xf>
    <xf numFmtId="43" fontId="52" fillId="0" borderId="1" xfId="4" applyFont="1" applyBorder="1" applyAlignment="1">
      <alignment vertical="center"/>
    </xf>
    <xf numFmtId="43" fontId="55" fillId="0" borderId="1" xfId="4" applyFont="1" applyBorder="1" applyAlignment="1">
      <alignment vertical="center"/>
    </xf>
    <xf numFmtId="43" fontId="55" fillId="0" borderId="28" xfId="4" applyFont="1" applyFill="1" applyBorder="1" applyAlignment="1">
      <alignment vertical="center"/>
    </xf>
    <xf numFmtId="1" fontId="29" fillId="0" borderId="0" xfId="0" applyNumberFormat="1" applyFont="1" applyAlignment="1">
      <alignment vertical="center"/>
    </xf>
    <xf numFmtId="2" fontId="46" fillId="0" borderId="0" xfId="0" applyNumberFormat="1" applyFont="1" applyAlignment="1">
      <alignment vertical="center"/>
    </xf>
    <xf numFmtId="2" fontId="46" fillId="0" borderId="0" xfId="0" applyNumberFormat="1" applyFont="1"/>
    <xf numFmtId="1" fontId="52" fillId="0" borderId="0" xfId="0" applyNumberFormat="1" applyFont="1" applyAlignment="1">
      <alignment horizontal="center"/>
    </xf>
    <xf numFmtId="0" fontId="44" fillId="0" borderId="0" xfId="0" applyFont="1"/>
    <xf numFmtId="1" fontId="10" fillId="0" borderId="0" xfId="0" applyNumberFormat="1" applyFont="1"/>
    <xf numFmtId="1" fontId="22" fillId="0" borderId="0" xfId="0" applyNumberFormat="1" applyFont="1"/>
    <xf numFmtId="1" fontId="22" fillId="0" borderId="0" xfId="0" applyNumberFormat="1" applyFont="1" applyAlignment="1">
      <alignment horizontal="left" wrapText="1"/>
    </xf>
    <xf numFmtId="2" fontId="0" fillId="0" borderId="0" xfId="0" applyNumberFormat="1"/>
    <xf numFmtId="0" fontId="27" fillId="0" borderId="1" xfId="0" applyFont="1" applyBorder="1" applyAlignment="1">
      <alignment horizontal="center" vertical="center" wrapText="1"/>
    </xf>
    <xf numFmtId="0" fontId="59" fillId="10" borderId="0" xfId="5" applyFont="1" applyFill="1"/>
    <xf numFmtId="0" fontId="60" fillId="10" borderId="0" xfId="5" applyFont="1" applyFill="1"/>
    <xf numFmtId="0" fontId="59" fillId="10" borderId="0" xfId="5" applyFont="1" applyFill="1" applyAlignment="1">
      <alignment vertical="center"/>
    </xf>
    <xf numFmtId="0" fontId="61" fillId="10" borderId="0" xfId="5" applyFont="1" applyFill="1" applyAlignment="1">
      <alignment vertical="center"/>
    </xf>
    <xf numFmtId="0" fontId="6" fillId="10" borderId="0" xfId="5" applyFont="1" applyFill="1" applyAlignment="1">
      <alignment vertical="center"/>
    </xf>
    <xf numFmtId="0" fontId="6" fillId="10" borderId="0" xfId="5" applyFont="1" applyFill="1" applyAlignment="1">
      <alignment horizontal="center" vertical="center" wrapText="1"/>
    </xf>
    <xf numFmtId="0" fontId="1" fillId="0" borderId="1" xfId="5" applyFont="1" applyBorder="1" applyAlignment="1">
      <alignment horizontal="center" vertical="center" wrapText="1"/>
    </xf>
    <xf numFmtId="0" fontId="15" fillId="0" borderId="1" xfId="5" applyFont="1" applyBorder="1" applyAlignment="1">
      <alignment horizontal="center" vertical="center" wrapText="1"/>
    </xf>
    <xf numFmtId="0" fontId="12" fillId="0" borderId="1" xfId="5" applyFont="1" applyBorder="1" applyAlignment="1">
      <alignment horizontal="center" vertical="center" wrapText="1"/>
    </xf>
    <xf numFmtId="43" fontId="15" fillId="0" borderId="1" xfId="6" applyFont="1" applyFill="1" applyBorder="1" applyAlignment="1">
      <alignment horizontal="center" vertical="center" wrapText="1"/>
    </xf>
    <xf numFmtId="0" fontId="59" fillId="10" borderId="0" xfId="5" applyFont="1" applyFill="1" applyAlignment="1">
      <alignment horizontal="center" vertical="center" wrapText="1"/>
    </xf>
    <xf numFmtId="0" fontId="61" fillId="10" borderId="0" xfId="5" applyFont="1" applyFill="1" applyAlignment="1">
      <alignment horizontal="center" vertical="center" wrapText="1"/>
    </xf>
    <xf numFmtId="0" fontId="15" fillId="10" borderId="1" xfId="5" applyFont="1" applyFill="1" applyBorder="1" applyAlignment="1">
      <alignment horizontal="center" vertical="center" wrapText="1"/>
    </xf>
    <xf numFmtId="43" fontId="15" fillId="10" borderId="1" xfId="6" applyFont="1" applyFill="1" applyBorder="1" applyAlignment="1">
      <alignment horizontal="center" vertical="center"/>
    </xf>
    <xf numFmtId="0" fontId="12" fillId="10" borderId="1" xfId="5" applyFont="1" applyFill="1" applyBorder="1" applyAlignment="1">
      <alignment horizontal="center" vertical="center" wrapText="1"/>
    </xf>
    <xf numFmtId="49" fontId="12" fillId="10" borderId="1" xfId="5" applyNumberFormat="1" applyFont="1" applyFill="1" applyBorder="1" applyAlignment="1">
      <alignment vertical="center" wrapText="1"/>
    </xf>
    <xf numFmtId="49" fontId="12" fillId="0" borderId="1" xfId="5" applyNumberFormat="1" applyFont="1" applyBorder="1" applyAlignment="1">
      <alignment vertical="center" wrapText="1"/>
    </xf>
    <xf numFmtId="49" fontId="16" fillId="10" borderId="1" xfId="5" applyNumberFormat="1" applyFont="1" applyFill="1" applyBorder="1" applyAlignment="1">
      <alignment vertical="center" wrapText="1"/>
    </xf>
    <xf numFmtId="0" fontId="12" fillId="0" borderId="1" xfId="5" applyFont="1" applyBorder="1" applyAlignment="1">
      <alignment vertical="center" wrapText="1"/>
    </xf>
    <xf numFmtId="49" fontId="15" fillId="9" borderId="1" xfId="6" applyNumberFormat="1" applyFont="1" applyFill="1" applyBorder="1" applyAlignment="1">
      <alignment vertical="center" wrapText="1"/>
    </xf>
    <xf numFmtId="0" fontId="12" fillId="10" borderId="15" xfId="5" applyFont="1" applyFill="1" applyBorder="1" applyAlignment="1">
      <alignment horizontal="center" vertical="center" wrapText="1"/>
    </xf>
    <xf numFmtId="49" fontId="16" fillId="0" borderId="1" xfId="5" applyNumberFormat="1" applyFont="1" applyBorder="1" applyAlignment="1">
      <alignment vertical="center" wrapText="1"/>
    </xf>
    <xf numFmtId="49" fontId="15" fillId="2" borderId="1" xfId="5" applyNumberFormat="1" applyFont="1" applyFill="1" applyBorder="1" applyAlignment="1">
      <alignment vertical="center" wrapText="1"/>
    </xf>
    <xf numFmtId="0" fontId="61" fillId="0" borderId="0" xfId="5" applyFont="1" applyAlignment="1">
      <alignment vertical="center"/>
    </xf>
    <xf numFmtId="0" fontId="15" fillId="0" borderId="13" xfId="5" applyFont="1" applyBorder="1" applyAlignment="1">
      <alignment horizontal="center" vertical="center" wrapText="1"/>
    </xf>
    <xf numFmtId="49" fontId="12" fillId="0" borderId="1" xfId="5" applyNumberFormat="1" applyFont="1" applyBorder="1" applyAlignment="1">
      <alignment wrapText="1"/>
    </xf>
    <xf numFmtId="49" fontId="16" fillId="0" borderId="1" xfId="5" applyNumberFormat="1" applyFont="1" applyBorder="1" applyAlignment="1">
      <alignment wrapText="1"/>
    </xf>
    <xf numFmtId="49" fontId="12" fillId="10" borderId="0" xfId="5" applyNumberFormat="1" applyFont="1" applyFill="1" applyAlignment="1">
      <alignment vertical="center" wrapText="1"/>
    </xf>
    <xf numFmtId="49" fontId="12" fillId="10" borderId="0" xfId="5" applyNumberFormat="1" applyFont="1" applyFill="1" applyAlignment="1">
      <alignment horizontal="center" vertical="center" wrapText="1"/>
    </xf>
    <xf numFmtId="0" fontId="12" fillId="10" borderId="0" xfId="5" applyFont="1" applyFill="1"/>
    <xf numFmtId="0" fontId="15" fillId="10" borderId="0" xfId="5" applyFont="1" applyFill="1"/>
    <xf numFmtId="1" fontId="65" fillId="10" borderId="0" xfId="5" applyNumberFormat="1" applyFont="1" applyFill="1" applyAlignment="1">
      <alignment vertical="center"/>
    </xf>
    <xf numFmtId="1" fontId="65" fillId="10" borderId="0" xfId="5" applyNumberFormat="1" applyFont="1" applyFill="1" applyAlignment="1">
      <alignment horizontal="center" vertical="center"/>
    </xf>
    <xf numFmtId="1" fontId="61" fillId="10" borderId="0" xfId="5" applyNumberFormat="1" applyFont="1" applyFill="1" applyAlignment="1">
      <alignment vertical="center"/>
    </xf>
    <xf numFmtId="1" fontId="61" fillId="0" borderId="0" xfId="5" applyNumberFormat="1" applyFont="1" applyAlignment="1">
      <alignment vertical="center"/>
    </xf>
    <xf numFmtId="1" fontId="61" fillId="10" borderId="0" xfId="5" applyNumberFormat="1" applyFont="1" applyFill="1" applyAlignment="1">
      <alignment horizontal="center" vertical="center"/>
    </xf>
    <xf numFmtId="2" fontId="61" fillId="10" borderId="0" xfId="5" applyNumberFormat="1" applyFont="1" applyFill="1" applyAlignment="1">
      <alignment horizontal="center" vertical="center"/>
    </xf>
    <xf numFmtId="1" fontId="61" fillId="0" borderId="0" xfId="5" applyNumberFormat="1" applyFont="1" applyAlignment="1">
      <alignment horizontal="center" vertical="center"/>
    </xf>
    <xf numFmtId="0" fontId="12" fillId="10" borderId="0" xfId="5" applyFont="1" applyFill="1" applyAlignment="1">
      <alignment horizontal="center" vertical="center"/>
    </xf>
    <xf numFmtId="0" fontId="59" fillId="10" borderId="0" xfId="5" applyFont="1" applyFill="1" applyAlignment="1">
      <alignment horizontal="center" vertical="center"/>
    </xf>
    <xf numFmtId="0" fontId="66" fillId="10" borderId="0" xfId="5" applyFont="1" applyFill="1" applyAlignment="1">
      <alignment horizontal="center" vertical="center"/>
    </xf>
    <xf numFmtId="0" fontId="63" fillId="10" borderId="0" xfId="5" applyFont="1" applyFill="1" applyAlignment="1">
      <alignment vertical="center"/>
    </xf>
    <xf numFmtId="0" fontId="68" fillId="0" borderId="1" xfId="0" applyFont="1" applyBorder="1" applyAlignment="1">
      <alignment horizontal="left" vertical="center" wrapText="1" indent="4"/>
    </xf>
    <xf numFmtId="4" fontId="0" fillId="0" borderId="1" xfId="0" applyNumberFormat="1" applyBorder="1" applyAlignment="1">
      <alignment wrapText="1"/>
    </xf>
    <xf numFmtId="4" fontId="0" fillId="0" borderId="0" xfId="0" applyNumberFormat="1" applyAlignment="1">
      <alignment wrapText="1"/>
    </xf>
    <xf numFmtId="0" fontId="7" fillId="0" borderId="0" xfId="63" applyFont="1" applyAlignment="1">
      <alignment horizontal="right"/>
    </xf>
    <xf numFmtId="0" fontId="13" fillId="0" borderId="0" xfId="191" applyFont="1" applyAlignment="1">
      <alignment horizontal="right"/>
    </xf>
    <xf numFmtId="0" fontId="59" fillId="0" borderId="0" xfId="63" applyFont="1"/>
    <xf numFmtId="0" fontId="59" fillId="0" borderId="0" xfId="63" applyFont="1" applyAlignment="1">
      <alignment horizontal="right"/>
    </xf>
    <xf numFmtId="43" fontId="59" fillId="0" borderId="0" xfId="4" applyFont="1"/>
    <xf numFmtId="0" fontId="70" fillId="14" borderId="3" xfId="63" applyFont="1" applyFill="1" applyBorder="1" applyAlignment="1">
      <alignment wrapText="1"/>
    </xf>
    <xf numFmtId="43" fontId="70" fillId="14" borderId="28" xfId="4" applyFont="1" applyFill="1" applyBorder="1"/>
    <xf numFmtId="0" fontId="59" fillId="14" borderId="0" xfId="63" applyFont="1" applyFill="1"/>
    <xf numFmtId="0" fontId="70" fillId="14" borderId="3" xfId="63" applyFont="1" applyFill="1" applyBorder="1"/>
    <xf numFmtId="0" fontId="71" fillId="2" borderId="3" xfId="63" applyFont="1" applyFill="1" applyBorder="1" applyAlignment="1">
      <alignment wrapText="1"/>
    </xf>
    <xf numFmtId="43" fontId="18" fillId="2" borderId="28" xfId="4" applyFont="1" applyFill="1" applyBorder="1" applyAlignment="1">
      <alignment horizontal="center"/>
    </xf>
    <xf numFmtId="0" fontId="18" fillId="0" borderId="3" xfId="63" applyFont="1" applyBorder="1" applyAlignment="1">
      <alignment wrapText="1"/>
    </xf>
    <xf numFmtId="43" fontId="18" fillId="0" borderId="28" xfId="4" applyFont="1" applyBorder="1"/>
    <xf numFmtId="0" fontId="7" fillId="0" borderId="0" xfId="63" applyFont="1"/>
    <xf numFmtId="43" fontId="18" fillId="0" borderId="28" xfId="4" applyFont="1" applyBorder="1" applyAlignment="1">
      <alignment horizontal="right"/>
    </xf>
    <xf numFmtId="0" fontId="60" fillId="0" borderId="0" xfId="63" applyFont="1"/>
    <xf numFmtId="0" fontId="70" fillId="0" borderId="3" xfId="63" applyFont="1" applyBorder="1" applyAlignment="1">
      <alignment wrapText="1"/>
    </xf>
    <xf numFmtId="43" fontId="70" fillId="0" borderId="28" xfId="4" applyFont="1" applyBorder="1" applyAlignment="1">
      <alignment horizontal="right"/>
    </xf>
    <xf numFmtId="0" fontId="6" fillId="0" borderId="0" xfId="63" applyFont="1"/>
    <xf numFmtId="0" fontId="60" fillId="0" borderId="61" xfId="63" applyFont="1" applyBorder="1"/>
    <xf numFmtId="0" fontId="59" fillId="0" borderId="61" xfId="63" applyFont="1" applyBorder="1"/>
    <xf numFmtId="0" fontId="18" fillId="2" borderId="29" xfId="63" applyFont="1" applyFill="1" applyBorder="1" applyAlignment="1">
      <alignment wrapText="1"/>
    </xf>
    <xf numFmtId="43" fontId="18" fillId="2" borderId="31" xfId="4" applyFont="1" applyFill="1" applyBorder="1" applyAlignment="1">
      <alignment horizontal="right"/>
    </xf>
    <xf numFmtId="43" fontId="7" fillId="0" borderId="0" xfId="4" applyFont="1"/>
    <xf numFmtId="0" fontId="6" fillId="0" borderId="3" xfId="63" applyFont="1" applyBorder="1" applyAlignment="1">
      <alignment wrapText="1"/>
    </xf>
    <xf numFmtId="43" fontId="6" fillId="0" borderId="28" xfId="4" applyFont="1" applyBorder="1"/>
    <xf numFmtId="43" fontId="6" fillId="0" borderId="28" xfId="4" applyFont="1" applyBorder="1" applyAlignment="1">
      <alignment horizontal="right"/>
    </xf>
    <xf numFmtId="0" fontId="7" fillId="0" borderId="3" xfId="63" applyFont="1" applyBorder="1" applyAlignment="1">
      <alignment wrapText="1"/>
    </xf>
    <xf numFmtId="0" fontId="6" fillId="2" borderId="29" xfId="63" applyFont="1" applyFill="1" applyBorder="1" applyAlignment="1">
      <alignment wrapText="1"/>
    </xf>
    <xf numFmtId="0" fontId="0" fillId="16" borderId="2" xfId="0" applyFill="1" applyBorder="1"/>
    <xf numFmtId="1" fontId="0" fillId="16" borderId="2" xfId="0" applyNumberFormat="1" applyFill="1" applyBorder="1" applyAlignment="1">
      <alignment horizontal="center" vertical="center"/>
    </xf>
    <xf numFmtId="4" fontId="0" fillId="16" borderId="2" xfId="0" applyNumberFormat="1" applyFill="1" applyBorder="1" applyAlignment="1">
      <alignment horizontal="center"/>
    </xf>
    <xf numFmtId="4" fontId="0" fillId="16" borderId="10" xfId="0" applyNumberFormat="1" applyFill="1" applyBorder="1" applyAlignment="1">
      <alignment horizontal="center"/>
    </xf>
    <xf numFmtId="0" fontId="0" fillId="11" borderId="0" xfId="0" applyFill="1"/>
    <xf numFmtId="1" fontId="0" fillId="0" borderId="0" xfId="0" applyNumberFormat="1" applyAlignment="1">
      <alignment horizontal="center" vertical="center"/>
    </xf>
    <xf numFmtId="4" fontId="0" fillId="0" borderId="0" xfId="0" applyNumberFormat="1" applyAlignment="1">
      <alignment horizontal="center" vertical="center"/>
    </xf>
    <xf numFmtId="4" fontId="0" fillId="0" borderId="25" xfId="0" applyNumberFormat="1" applyBorder="1" applyAlignment="1">
      <alignment horizontal="center" vertical="center"/>
    </xf>
    <xf numFmtId="166" fontId="0" fillId="16" borderId="2" xfId="0" applyNumberFormat="1" applyFill="1" applyBorder="1" applyAlignment="1">
      <alignment horizontal="center"/>
    </xf>
    <xf numFmtId="166" fontId="0" fillId="0" borderId="0" xfId="0" applyNumberFormat="1" applyAlignment="1">
      <alignment horizontal="center"/>
    </xf>
    <xf numFmtId="0" fontId="0" fillId="0" borderId="42" xfId="0" applyBorder="1" applyAlignment="1">
      <alignment horizontal="center" vertical="center"/>
    </xf>
    <xf numFmtId="0" fontId="0" fillId="0" borderId="34" xfId="0" applyBorder="1" applyAlignment="1">
      <alignment horizontal="center" vertical="center"/>
    </xf>
    <xf numFmtId="170" fontId="0" fillId="0" borderId="15" xfId="0" applyNumberFormat="1" applyBorder="1" applyAlignment="1">
      <alignment horizontal="center" vertical="center"/>
    </xf>
    <xf numFmtId="0" fontId="0" fillId="0" borderId="66" xfId="0" applyBorder="1" applyAlignment="1">
      <alignment horizontal="center" vertical="center"/>
    </xf>
    <xf numFmtId="0" fontId="0" fillId="0" borderId="68" xfId="0" applyBorder="1" applyAlignment="1">
      <alignment horizontal="center" vertical="center"/>
    </xf>
    <xf numFmtId="170" fontId="0" fillId="0" borderId="68" xfId="0" applyNumberFormat="1" applyBorder="1" applyAlignment="1">
      <alignment horizontal="center" vertical="center"/>
    </xf>
    <xf numFmtId="170" fontId="0" fillId="0" borderId="30" xfId="0" applyNumberFormat="1" applyBorder="1" applyAlignment="1">
      <alignment horizontal="center" vertical="center"/>
    </xf>
    <xf numFmtId="170" fontId="0" fillId="0" borderId="0" xfId="0" applyNumberFormat="1"/>
    <xf numFmtId="0" fontId="57" fillId="0" borderId="0" xfId="0" applyFont="1"/>
    <xf numFmtId="4" fontId="27" fillId="0" borderId="1" xfId="0" applyNumberFormat="1" applyFont="1" applyBorder="1" applyAlignment="1">
      <alignment horizontal="center" vertical="center" wrapText="1"/>
    </xf>
    <xf numFmtId="0" fontId="30" fillId="0" borderId="1" xfId="0" applyFont="1" applyBorder="1" applyAlignment="1">
      <alignment vertical="center" wrapText="1"/>
    </xf>
    <xf numFmtId="0" fontId="27" fillId="0" borderId="1" xfId="0" applyFont="1" applyBorder="1" applyAlignment="1">
      <alignment vertical="center"/>
    </xf>
    <xf numFmtId="4" fontId="27" fillId="0" borderId="1" xfId="0" applyNumberFormat="1" applyFont="1" applyBorder="1" applyAlignment="1">
      <alignment horizontal="center" vertical="center"/>
    </xf>
    <xf numFmtId="0" fontId="27" fillId="9" borderId="1" xfId="0" applyFont="1" applyFill="1" applyBorder="1" applyAlignment="1">
      <alignment vertical="center"/>
    </xf>
    <xf numFmtId="0" fontId="30" fillId="9" borderId="1" xfId="0" applyFont="1" applyFill="1" applyBorder="1" applyAlignment="1">
      <alignment vertical="center"/>
    </xf>
    <xf numFmtId="4" fontId="30" fillId="9" borderId="1" xfId="0" applyNumberFormat="1" applyFont="1" applyFill="1" applyBorder="1" applyAlignment="1">
      <alignment horizontal="center" vertical="center"/>
    </xf>
    <xf numFmtId="0" fontId="57" fillId="0" borderId="1" xfId="0" applyFont="1" applyBorder="1" applyAlignment="1">
      <alignment horizontal="center" vertical="center" wrapText="1"/>
    </xf>
    <xf numFmtId="0" fontId="56" fillId="0" borderId="1" xfId="0" applyFont="1" applyBorder="1" applyAlignment="1">
      <alignment vertical="center" wrapText="1"/>
    </xf>
    <xf numFmtId="2" fontId="57" fillId="0" borderId="1" xfId="0" applyNumberFormat="1" applyFont="1" applyBorder="1" applyAlignment="1">
      <alignment horizontal="center" vertical="center" wrapText="1"/>
    </xf>
    <xf numFmtId="0" fontId="57" fillId="0" borderId="1" xfId="0" applyFont="1" applyBorder="1"/>
    <xf numFmtId="2" fontId="57" fillId="0" borderId="1" xfId="0" applyNumberFormat="1" applyFont="1" applyBorder="1" applyAlignment="1">
      <alignment horizontal="center" vertical="center"/>
    </xf>
    <xf numFmtId="0" fontId="56" fillId="9" borderId="1" xfId="0" applyFont="1" applyFill="1" applyBorder="1"/>
    <xf numFmtId="2" fontId="56" fillId="9" borderId="1" xfId="0" applyNumberFormat="1" applyFont="1" applyFill="1" applyBorder="1" applyAlignment="1">
      <alignment horizontal="center" vertical="center"/>
    </xf>
    <xf numFmtId="0" fontId="56" fillId="0" borderId="1" xfId="0" applyFont="1" applyBorder="1"/>
    <xf numFmtId="4" fontId="57" fillId="0" borderId="1" xfId="0" applyNumberFormat="1" applyFont="1" applyBorder="1" applyAlignment="1">
      <alignment horizontal="center"/>
    </xf>
    <xf numFmtId="4" fontId="56" fillId="9" borderId="1" xfId="0" applyNumberFormat="1" applyFont="1" applyFill="1" applyBorder="1" applyAlignment="1">
      <alignment horizontal="center"/>
    </xf>
    <xf numFmtId="0" fontId="58" fillId="0" borderId="0" xfId="0" applyFont="1" applyAlignment="1">
      <alignment horizontal="right"/>
    </xf>
    <xf numFmtId="0" fontId="75" fillId="0" borderId="0" xfId="0" applyFont="1" applyAlignment="1">
      <alignment horizontal="right"/>
    </xf>
    <xf numFmtId="0" fontId="75" fillId="0" borderId="0" xfId="0" applyFont="1"/>
    <xf numFmtId="4" fontId="0" fillId="0" borderId="1" xfId="0" applyNumberFormat="1" applyBorder="1" applyAlignment="1">
      <alignment horizontal="right" wrapText="1"/>
    </xf>
    <xf numFmtId="0" fontId="0" fillId="0" borderId="1" xfId="0" applyBorder="1" applyAlignment="1">
      <alignment horizontal="left" vertical="center" wrapText="1"/>
    </xf>
    <xf numFmtId="0" fontId="54" fillId="0" borderId="1" xfId="0" applyFont="1" applyBorder="1" applyAlignment="1">
      <alignment horizontal="left" vertical="center" wrapText="1"/>
    </xf>
    <xf numFmtId="0" fontId="52" fillId="0" borderId="1" xfId="0" applyFont="1" applyBorder="1" applyAlignment="1">
      <alignment horizontal="left" vertical="center" wrapText="1"/>
    </xf>
    <xf numFmtId="0" fontId="12" fillId="10" borderId="13" xfId="5" applyFont="1" applyFill="1" applyBorder="1" applyAlignment="1">
      <alignment horizontal="center" vertical="center" wrapText="1"/>
    </xf>
    <xf numFmtId="0" fontId="5" fillId="3" borderId="0" xfId="3" applyFont="1" applyFill="1" applyAlignment="1">
      <alignment horizontal="left" vertical="center"/>
    </xf>
    <xf numFmtId="0" fontId="5" fillId="0" borderId="0" xfId="3" applyFont="1"/>
    <xf numFmtId="0" fontId="5" fillId="3" borderId="0" xfId="3" applyFont="1" applyFill="1"/>
    <xf numFmtId="49" fontId="6" fillId="2" borderId="1" xfId="3" applyNumberFormat="1" applyFont="1" applyFill="1" applyBorder="1" applyAlignment="1">
      <alignment horizontal="center" vertical="center" wrapText="1"/>
    </xf>
    <xf numFmtId="2" fontId="6" fillId="2" borderId="1" xfId="3" applyNumberFormat="1" applyFont="1" applyFill="1" applyBorder="1" applyAlignment="1">
      <alignment horizontal="center" vertical="center" wrapText="1"/>
    </xf>
    <xf numFmtId="2" fontId="6" fillId="2" borderId="1" xfId="1" applyNumberFormat="1" applyFont="1" applyFill="1" applyBorder="1" applyAlignment="1">
      <alignment horizontal="center" vertical="center" wrapText="1"/>
    </xf>
    <xf numFmtId="1" fontId="6" fillId="2" borderId="1" xfId="1" applyNumberFormat="1" applyFont="1" applyFill="1" applyBorder="1" applyAlignment="1">
      <alignment horizontal="center" vertical="center" wrapText="1"/>
    </xf>
    <xf numFmtId="0" fontId="6" fillId="4" borderId="1" xfId="3" applyFont="1" applyFill="1" applyBorder="1" applyAlignment="1">
      <alignment horizontal="left" vertical="center" wrapText="1"/>
    </xf>
    <xf numFmtId="2" fontId="7" fillId="4" borderId="1" xfId="3" applyNumberFormat="1" applyFont="1" applyFill="1" applyBorder="1" applyAlignment="1">
      <alignment horizontal="center" vertical="center" wrapText="1"/>
    </xf>
    <xf numFmtId="0" fontId="6" fillId="5" borderId="1" xfId="3" applyFont="1" applyFill="1" applyBorder="1" applyAlignment="1">
      <alignment horizontal="left" vertical="center" wrapText="1"/>
    </xf>
    <xf numFmtId="2" fontId="7" fillId="5" borderId="1" xfId="3" applyNumberFormat="1" applyFont="1" applyFill="1" applyBorder="1" applyAlignment="1">
      <alignment horizontal="center" vertical="center" wrapText="1"/>
    </xf>
    <xf numFmtId="2" fontId="59" fillId="5" borderId="1" xfId="1" applyNumberFormat="1" applyFont="1" applyFill="1" applyBorder="1" applyAlignment="1">
      <alignment horizontal="center" vertical="center" wrapText="1"/>
    </xf>
    <xf numFmtId="1" fontId="59" fillId="5" borderId="1" xfId="1" applyNumberFormat="1" applyFont="1" applyFill="1" applyBorder="1" applyAlignment="1">
      <alignment horizontal="center" vertical="center" wrapText="1"/>
    </xf>
    <xf numFmtId="0" fontId="7" fillId="3" borderId="1" xfId="3" applyFont="1" applyFill="1" applyBorder="1" applyAlignment="1">
      <alignment horizontal="left" vertical="center" wrapText="1"/>
    </xf>
    <xf numFmtId="2" fontId="7" fillId="3" borderId="1" xfId="3" applyNumberFormat="1" applyFont="1" applyFill="1" applyBorder="1" applyAlignment="1">
      <alignment horizontal="center" vertical="center" wrapText="1"/>
    </xf>
    <xf numFmtId="2" fontId="7" fillId="5" borderId="1" xfId="1" applyNumberFormat="1" applyFont="1" applyFill="1" applyBorder="1" applyAlignment="1">
      <alignment horizontal="center" vertical="center"/>
    </xf>
    <xf numFmtId="1" fontId="7" fillId="5" borderId="1" xfId="1" applyNumberFormat="1" applyFont="1" applyFill="1" applyBorder="1" applyAlignment="1">
      <alignment horizontal="center" vertical="center"/>
    </xf>
    <xf numFmtId="0" fontId="8" fillId="0" borderId="0" xfId="3" applyFont="1"/>
    <xf numFmtId="0" fontId="8" fillId="3" borderId="0" xfId="3" applyFont="1" applyFill="1"/>
    <xf numFmtId="49" fontId="7" fillId="3" borderId="1" xfId="3" applyNumberFormat="1" applyFont="1" applyFill="1" applyBorder="1" applyAlignment="1">
      <alignment vertical="center" wrapText="1"/>
    </xf>
    <xf numFmtId="49" fontId="7" fillId="3" borderId="1" xfId="3" applyNumberFormat="1" applyFont="1" applyFill="1" applyBorder="1" applyAlignment="1" applyProtection="1">
      <alignment horizontal="left" vertical="center" wrapText="1"/>
      <protection locked="0"/>
    </xf>
    <xf numFmtId="0" fontId="5" fillId="0" borderId="0" xfId="3" applyFont="1" applyAlignment="1">
      <alignment vertical="center"/>
    </xf>
    <xf numFmtId="0" fontId="5" fillId="3" borderId="0" xfId="3" applyFont="1" applyFill="1" applyAlignment="1">
      <alignment vertical="center"/>
    </xf>
    <xf numFmtId="2" fontId="7" fillId="5" borderId="1" xfId="3" applyNumberFormat="1" applyFont="1" applyFill="1" applyBorder="1" applyAlignment="1">
      <alignment horizontal="center" vertical="center"/>
    </xf>
    <xf numFmtId="1" fontId="7" fillId="5" borderId="1" xfId="3" applyNumberFormat="1" applyFont="1" applyFill="1" applyBorder="1" applyAlignment="1">
      <alignment horizontal="center" vertical="center"/>
    </xf>
    <xf numFmtId="49" fontId="6" fillId="4" borderId="1" xfId="3" applyNumberFormat="1" applyFont="1" applyFill="1" applyBorder="1" applyAlignment="1" applyProtection="1">
      <alignment horizontal="left" vertical="center" wrapText="1"/>
      <protection locked="0"/>
    </xf>
    <xf numFmtId="2" fontId="7" fillId="4" borderId="1" xfId="1" applyNumberFormat="1" applyFont="1" applyFill="1" applyBorder="1" applyAlignment="1">
      <alignment horizontal="center" vertical="center"/>
    </xf>
    <xf numFmtId="1" fontId="7" fillId="4" borderId="1" xfId="1" applyNumberFormat="1" applyFont="1" applyFill="1" applyBorder="1" applyAlignment="1">
      <alignment horizontal="center" vertical="center"/>
    </xf>
    <xf numFmtId="49" fontId="6" fillId="5" borderId="1" xfId="3" applyNumberFormat="1" applyFont="1" applyFill="1" applyBorder="1" applyAlignment="1" applyProtection="1">
      <alignment horizontal="left" vertical="center" wrapText="1"/>
      <protection locked="0"/>
    </xf>
    <xf numFmtId="2" fontId="7" fillId="5" borderId="1" xfId="1" applyNumberFormat="1" applyFont="1" applyFill="1" applyBorder="1" applyAlignment="1">
      <alignment horizontal="center" vertical="center" wrapText="1"/>
    </xf>
    <xf numFmtId="2" fontId="11" fillId="5" borderId="1" xfId="1" applyNumberFormat="1" applyFont="1" applyFill="1" applyBorder="1" applyAlignment="1">
      <alignment horizontal="center" vertical="center"/>
    </xf>
    <xf numFmtId="2" fontId="11" fillId="5" borderId="1" xfId="3" applyNumberFormat="1" applyFont="1" applyFill="1" applyBorder="1" applyAlignment="1">
      <alignment horizontal="center" vertical="center" wrapText="1"/>
    </xf>
    <xf numFmtId="49" fontId="6" fillId="3" borderId="1" xfId="3" applyNumberFormat="1" applyFont="1" applyFill="1" applyBorder="1" applyAlignment="1">
      <alignment horizontal="left" vertical="center" wrapText="1"/>
    </xf>
    <xf numFmtId="49" fontId="6" fillId="5" borderId="1" xfId="3" applyNumberFormat="1" applyFont="1" applyFill="1" applyBorder="1" applyAlignment="1">
      <alignment horizontal="left" vertical="center" wrapText="1"/>
    </xf>
    <xf numFmtId="1" fontId="6" fillId="4" borderId="1" xfId="3" applyNumberFormat="1" applyFont="1" applyFill="1" applyBorder="1" applyAlignment="1">
      <alignment horizontal="left" vertical="center" wrapText="1"/>
    </xf>
    <xf numFmtId="2" fontId="11" fillId="4" borderId="1" xfId="3" applyNumberFormat="1" applyFont="1" applyFill="1" applyBorder="1" applyAlignment="1">
      <alignment horizontal="center" vertical="center" wrapText="1"/>
    </xf>
    <xf numFmtId="49" fontId="7" fillId="0" borderId="1" xfId="3" applyNumberFormat="1" applyFont="1" applyBorder="1" applyAlignment="1" applyProtection="1">
      <alignment horizontal="left" vertical="center" wrapText="1"/>
      <protection locked="0"/>
    </xf>
    <xf numFmtId="2" fontId="7" fillId="0" borderId="1" xfId="3" applyNumberFormat="1" applyFont="1" applyBorder="1" applyAlignment="1">
      <alignment horizontal="center" vertical="center" wrapText="1"/>
    </xf>
    <xf numFmtId="49" fontId="6" fillId="0" borderId="1" xfId="3" applyNumberFormat="1" applyFont="1" applyBorder="1" applyAlignment="1" applyProtection="1">
      <alignment horizontal="left" vertical="center" wrapText="1"/>
      <protection locked="0"/>
    </xf>
    <xf numFmtId="49" fontId="6" fillId="3" borderId="1" xfId="3" applyNumberFormat="1" applyFont="1" applyFill="1" applyBorder="1" applyAlignment="1" applyProtection="1">
      <alignment horizontal="left" vertical="center" wrapText="1"/>
      <protection locked="0"/>
    </xf>
    <xf numFmtId="49" fontId="6" fillId="4" borderId="1" xfId="3" applyNumberFormat="1" applyFont="1" applyFill="1" applyBorder="1" applyAlignment="1">
      <alignment horizontal="left" vertical="center" wrapText="1"/>
    </xf>
    <xf numFmtId="0" fontId="5" fillId="0" borderId="0" xfId="3" applyFont="1" applyAlignment="1">
      <alignment horizontal="left" vertical="center"/>
    </xf>
    <xf numFmtId="49" fontId="5" fillId="0" borderId="0" xfId="3" applyNumberFormat="1" applyFont="1" applyAlignment="1">
      <alignment horizontal="left" vertical="center" wrapText="1"/>
    </xf>
    <xf numFmtId="2" fontId="5" fillId="0" borderId="0" xfId="3" applyNumberFormat="1" applyFont="1" applyAlignment="1">
      <alignment horizontal="center" wrapText="1"/>
    </xf>
    <xf numFmtId="2" fontId="5" fillId="0" borderId="0" xfId="3" applyNumberFormat="1" applyFont="1" applyAlignment="1">
      <alignment horizontal="center"/>
    </xf>
    <xf numFmtId="2" fontId="5" fillId="0" borderId="0" xfId="3" applyNumberFormat="1" applyFont="1" applyAlignment="1">
      <alignment horizontal="center" vertical="center"/>
    </xf>
    <xf numFmtId="1" fontId="5" fillId="0" borderId="0" xfId="3" applyNumberFormat="1" applyFont="1" applyAlignment="1">
      <alignment horizontal="center" vertical="center"/>
    </xf>
    <xf numFmtId="49" fontId="5" fillId="3" borderId="0" xfId="3" applyNumberFormat="1" applyFont="1" applyFill="1" applyAlignment="1">
      <alignment horizontal="left" vertical="center" wrapText="1"/>
    </xf>
    <xf numFmtId="2" fontId="5" fillId="3" borderId="0" xfId="3" applyNumberFormat="1" applyFont="1" applyFill="1" applyAlignment="1">
      <alignment horizontal="center" wrapText="1"/>
    </xf>
    <xf numFmtId="1" fontId="76" fillId="0" borderId="0" xfId="0" applyNumberFormat="1" applyFont="1" applyAlignment="1">
      <alignment horizontal="left" wrapText="1"/>
    </xf>
    <xf numFmtId="2" fontId="77" fillId="0" borderId="0" xfId="0" applyNumberFormat="1" applyFont="1"/>
    <xf numFmtId="0" fontId="77" fillId="0" borderId="3" xfId="0" applyFont="1" applyBorder="1" applyAlignment="1">
      <alignment horizontal="left" wrapText="1" indent="4"/>
    </xf>
    <xf numFmtId="0" fontId="77" fillId="0" borderId="1" xfId="0" applyFont="1" applyBorder="1" applyAlignment="1">
      <alignment wrapText="1"/>
    </xf>
    <xf numFmtId="0" fontId="79" fillId="0" borderId="3" xfId="0" applyFont="1" applyBorder="1" applyAlignment="1">
      <alignment horizontal="left" wrapText="1" indent="4"/>
    </xf>
    <xf numFmtId="0" fontId="79" fillId="0" borderId="1" xfId="0" applyFont="1" applyBorder="1" applyAlignment="1">
      <alignment wrapText="1"/>
    </xf>
    <xf numFmtId="0" fontId="80" fillId="0" borderId="1" xfId="0" applyFont="1" applyBorder="1" applyAlignment="1">
      <alignment vertical="center" wrapText="1"/>
    </xf>
    <xf numFmtId="4" fontId="76" fillId="0" borderId="28" xfId="0" applyNumberFormat="1" applyFont="1" applyBorder="1" applyAlignment="1">
      <alignment wrapText="1"/>
    </xf>
    <xf numFmtId="4" fontId="81" fillId="0" borderId="28" xfId="0" applyNumberFormat="1" applyFont="1" applyBorder="1" applyAlignment="1">
      <alignment wrapText="1"/>
    </xf>
    <xf numFmtId="0" fontId="78" fillId="0" borderId="1" xfId="0" applyFont="1" applyBorder="1" applyAlignment="1">
      <alignment wrapText="1"/>
    </xf>
    <xf numFmtId="4" fontId="82" fillId="0" borderId="28" xfId="0" applyNumberFormat="1" applyFont="1" applyBorder="1" applyAlignment="1">
      <alignment wrapText="1"/>
    </xf>
    <xf numFmtId="0" fontId="78" fillId="0" borderId="30" xfId="0" applyFont="1" applyBorder="1" applyAlignment="1">
      <alignment wrapText="1"/>
    </xf>
    <xf numFmtId="4" fontId="82" fillId="0" borderId="49" xfId="0" applyNumberFormat="1" applyFont="1" applyBorder="1" applyAlignment="1">
      <alignment wrapText="1"/>
    </xf>
    <xf numFmtId="0" fontId="78" fillId="0" borderId="3" xfId="0" applyFont="1" applyBorder="1" applyAlignment="1">
      <alignment horizontal="left" wrapText="1" indent="4"/>
    </xf>
    <xf numFmtId="0" fontId="78" fillId="0" borderId="29" xfId="0" applyFont="1" applyBorder="1" applyAlignment="1">
      <alignment horizontal="left" wrapText="1" indent="4"/>
    </xf>
    <xf numFmtId="0" fontId="77" fillId="0" borderId="16" xfId="0" applyFont="1" applyBorder="1" applyAlignment="1">
      <alignment horizontal="left" wrapText="1" indent="4"/>
    </xf>
    <xf numFmtId="0" fontId="77" fillId="0" borderId="15" xfId="0" applyFont="1" applyBorder="1" applyAlignment="1">
      <alignment wrapText="1"/>
    </xf>
    <xf numFmtId="4" fontId="76" fillId="0" borderId="62" xfId="0" applyNumberFormat="1" applyFont="1" applyBorder="1" applyAlignment="1">
      <alignment wrapText="1"/>
    </xf>
    <xf numFmtId="4" fontId="12" fillId="0" borderId="1" xfId="5" applyNumberFormat="1" applyFont="1" applyBorder="1" applyAlignment="1">
      <alignment horizontal="center" vertical="center" wrapText="1"/>
    </xf>
    <xf numFmtId="49" fontId="12" fillId="0" borderId="1" xfId="5" applyNumberFormat="1" applyFont="1" applyBorder="1" applyAlignment="1">
      <alignment horizontal="center" vertical="center" wrapText="1"/>
    </xf>
    <xf numFmtId="4" fontId="12" fillId="0" borderId="1" xfId="6" applyNumberFormat="1" applyFont="1" applyFill="1" applyBorder="1" applyAlignment="1">
      <alignment horizontal="center" vertical="center" wrapText="1"/>
    </xf>
    <xf numFmtId="4" fontId="12" fillId="0" borderId="1" xfId="6" applyNumberFormat="1" applyFont="1" applyFill="1" applyBorder="1" applyAlignment="1">
      <alignment horizontal="center" vertical="center"/>
    </xf>
    <xf numFmtId="4" fontId="15" fillId="0" borderId="1" xfId="6" applyNumberFormat="1" applyFont="1" applyFill="1" applyBorder="1" applyAlignment="1">
      <alignment horizontal="center" vertical="center" wrapText="1"/>
    </xf>
    <xf numFmtId="49" fontId="12" fillId="0" borderId="2" xfId="5" applyNumberFormat="1" applyFont="1" applyBorder="1" applyAlignment="1">
      <alignment horizontal="center" vertical="center" wrapText="1"/>
    </xf>
    <xf numFmtId="49" fontId="12" fillId="0" borderId="2" xfId="5" applyNumberFormat="1" applyFont="1" applyBorder="1" applyAlignment="1">
      <alignment vertical="center" wrapText="1"/>
    </xf>
    <xf numFmtId="4" fontId="12" fillId="0" borderId="2" xfId="5" applyNumberFormat="1" applyFont="1" applyBorder="1" applyAlignment="1">
      <alignment horizontal="center" vertical="center" wrapText="1"/>
    </xf>
    <xf numFmtId="4" fontId="12" fillId="0" borderId="2" xfId="6" applyNumberFormat="1" applyFont="1" applyFill="1" applyBorder="1" applyAlignment="1">
      <alignment horizontal="center" vertical="center" wrapText="1"/>
    </xf>
    <xf numFmtId="4" fontId="12" fillId="0" borderId="2" xfId="6" applyNumberFormat="1" applyFont="1" applyFill="1" applyBorder="1" applyAlignment="1">
      <alignment horizontal="center" vertical="center"/>
    </xf>
    <xf numFmtId="4" fontId="15" fillId="0" borderId="10" xfId="6" applyNumberFormat="1" applyFont="1" applyFill="1" applyBorder="1" applyAlignment="1">
      <alignment horizontal="center" vertical="center" wrapText="1"/>
    </xf>
    <xf numFmtId="0" fontId="12" fillId="0" borderId="1" xfId="5" applyFont="1" applyBorder="1" applyAlignment="1">
      <alignment horizontal="left" vertical="center" wrapText="1"/>
    </xf>
    <xf numFmtId="49" fontId="15" fillId="0" borderId="2" xfId="5" applyNumberFormat="1" applyFont="1" applyBorder="1" applyAlignment="1">
      <alignment vertical="center" wrapText="1"/>
    </xf>
    <xf numFmtId="49" fontId="12" fillId="0" borderId="4" xfId="5" applyNumberFormat="1" applyFont="1" applyBorder="1" applyAlignment="1">
      <alignment horizontal="center" vertical="center" wrapText="1"/>
    </xf>
    <xf numFmtId="49" fontId="12" fillId="0" borderId="10" xfId="5" applyNumberFormat="1" applyFont="1" applyBorder="1" applyAlignment="1">
      <alignment horizontal="center" vertical="center" wrapText="1"/>
    </xf>
    <xf numFmtId="2" fontId="12" fillId="0" borderId="1" xfId="5" applyNumberFormat="1" applyFont="1" applyBorder="1" applyAlignment="1">
      <alignment horizontal="center" vertical="center" wrapText="1"/>
    </xf>
    <xf numFmtId="2" fontId="12" fillId="0" borderId="1" xfId="5" applyNumberFormat="1" applyFont="1" applyBorder="1" applyAlignment="1">
      <alignment horizontal="left" vertical="center" wrapText="1"/>
    </xf>
    <xf numFmtId="0" fontId="57" fillId="6" borderId="0" xfId="0" applyFont="1" applyFill="1"/>
    <xf numFmtId="0" fontId="57" fillId="0" borderId="0" xfId="0" applyFont="1" applyAlignment="1">
      <alignment horizontal="center" wrapText="1"/>
    </xf>
    <xf numFmtId="0" fontId="57" fillId="0" borderId="0" xfId="0" applyFont="1" applyAlignment="1">
      <alignment horizontal="center" vertical="center" wrapText="1"/>
    </xf>
    <xf numFmtId="4" fontId="57" fillId="0" borderId="0" xfId="0" applyNumberFormat="1" applyFont="1"/>
    <xf numFmtId="4" fontId="57" fillId="7" borderId="0" xfId="0" applyNumberFormat="1" applyFont="1" applyFill="1"/>
    <xf numFmtId="0" fontId="57" fillId="7" borderId="0" xfId="0" applyFont="1" applyFill="1"/>
    <xf numFmtId="2" fontId="57" fillId="0" borderId="0" xfId="0" applyNumberFormat="1" applyFont="1"/>
    <xf numFmtId="0" fontId="15" fillId="0" borderId="2" xfId="5" applyFont="1" applyBorder="1" applyAlignment="1">
      <alignment vertical="center" wrapText="1"/>
    </xf>
    <xf numFmtId="0" fontId="15" fillId="0" borderId="10" xfId="5" applyFont="1" applyBorder="1" applyAlignment="1">
      <alignment vertical="center" wrapText="1"/>
    </xf>
    <xf numFmtId="0" fontId="15" fillId="10" borderId="15" xfId="5" applyFont="1" applyFill="1" applyBorder="1" applyAlignment="1">
      <alignment horizontal="center" vertical="center" wrapText="1"/>
    </xf>
    <xf numFmtId="0" fontId="15" fillId="9" borderId="1" xfId="5" applyFont="1" applyFill="1" applyBorder="1" applyAlignment="1">
      <alignment vertical="center" wrapText="1"/>
    </xf>
    <xf numFmtId="0" fontId="12" fillId="3" borderId="0" xfId="3" applyFont="1" applyFill="1" applyAlignment="1">
      <alignment horizontal="left" vertical="center"/>
    </xf>
    <xf numFmtId="0" fontId="19" fillId="0" borderId="0" xfId="0" applyFont="1" applyAlignment="1">
      <alignment vertical="center"/>
    </xf>
    <xf numFmtId="0" fontId="19" fillId="0" borderId="0" xfId="0" applyFont="1" applyAlignment="1">
      <alignment vertical="center" wrapText="1"/>
    </xf>
    <xf numFmtId="0" fontId="15" fillId="3" borderId="1" xfId="3" applyFont="1" applyFill="1" applyBorder="1" applyAlignment="1">
      <alignment horizontal="center" vertical="center"/>
    </xf>
    <xf numFmtId="0" fontId="12" fillId="3" borderId="1" xfId="3" applyFont="1" applyFill="1" applyBorder="1" applyAlignment="1">
      <alignment horizontal="left" vertical="center"/>
    </xf>
    <xf numFmtId="2" fontId="12" fillId="0" borderId="1" xfId="196" applyNumberFormat="1" applyFont="1" applyFill="1" applyBorder="1" applyAlignment="1">
      <alignment horizontal="center" vertical="center"/>
    </xf>
    <xf numFmtId="2" fontId="12" fillId="0" borderId="1" xfId="3" applyNumberFormat="1" applyFont="1" applyBorder="1" applyAlignment="1">
      <alignment horizontal="center" vertical="center"/>
    </xf>
    <xf numFmtId="1" fontId="12" fillId="0" borderId="1" xfId="3" applyNumberFormat="1" applyFont="1" applyBorder="1" applyAlignment="1">
      <alignment horizontal="center" vertical="center"/>
    </xf>
    <xf numFmtId="0" fontId="12" fillId="0" borderId="1" xfId="3" applyFont="1" applyBorder="1" applyAlignment="1">
      <alignment horizontal="left" vertical="center"/>
    </xf>
    <xf numFmtId="0" fontId="6" fillId="0" borderId="1" xfId="0" applyFont="1" applyBorder="1" applyAlignment="1">
      <alignment horizontal="left" vertical="center"/>
    </xf>
    <xf numFmtId="49" fontId="12" fillId="0" borderId="1" xfId="3" applyNumberFormat="1" applyFont="1" applyBorder="1" applyAlignment="1">
      <alignment horizontal="left" vertical="center" wrapText="1"/>
    </xf>
    <xf numFmtId="1" fontId="61" fillId="0" borderId="0" xfId="63" applyNumberFormat="1" applyFont="1"/>
    <xf numFmtId="0" fontId="59" fillId="0" borderId="0" xfId="63" applyFont="1" applyAlignment="1">
      <alignment wrapText="1"/>
    </xf>
    <xf numFmtId="0" fontId="61" fillId="0" borderId="0" xfId="63" applyFont="1"/>
    <xf numFmtId="2" fontId="87" fillId="0" borderId="0" xfId="63" applyNumberFormat="1" applyFont="1"/>
    <xf numFmtId="0" fontId="70" fillId="0" borderId="0" xfId="63" applyFont="1"/>
    <xf numFmtId="1" fontId="70" fillId="0" borderId="0" xfId="63" applyNumberFormat="1" applyFont="1"/>
    <xf numFmtId="0" fontId="88" fillId="0" borderId="0" xfId="0" applyFont="1"/>
    <xf numFmtId="0" fontId="14" fillId="0" borderId="0" xfId="0" applyFont="1" applyAlignment="1">
      <alignment vertical="center"/>
    </xf>
    <xf numFmtId="0" fontId="70" fillId="0" borderId="1" xfId="63" applyFont="1" applyBorder="1" applyAlignment="1">
      <alignment horizontal="center" vertical="center" wrapText="1"/>
    </xf>
    <xf numFmtId="0" fontId="70" fillId="0" borderId="1" xfId="63" applyFont="1" applyBorder="1" applyAlignment="1">
      <alignment horizontal="center" vertical="center"/>
    </xf>
    <xf numFmtId="49" fontId="70" fillId="0" borderId="1" xfId="63" applyNumberFormat="1" applyFont="1" applyBorder="1" applyAlignment="1">
      <alignment horizontal="center" vertical="center" wrapText="1"/>
    </xf>
    <xf numFmtId="2" fontId="70" fillId="0" borderId="1" xfId="63" applyNumberFormat="1" applyFont="1" applyBorder="1" applyAlignment="1">
      <alignment horizontal="center" vertical="center"/>
    </xf>
    <xf numFmtId="2" fontId="70" fillId="0" borderId="1" xfId="23" applyNumberFormat="1" applyFont="1" applyBorder="1" applyAlignment="1">
      <alignment horizontal="center" vertical="center"/>
    </xf>
    <xf numFmtId="2" fontId="70" fillId="0" borderId="1" xfId="63" applyNumberFormat="1" applyFont="1" applyBorder="1" applyAlignment="1">
      <alignment horizontal="center" vertical="center" wrapText="1"/>
    </xf>
    <xf numFmtId="49" fontId="70" fillId="0" borderId="1" xfId="63" applyNumberFormat="1" applyFont="1" applyBorder="1" applyAlignment="1">
      <alignment wrapText="1"/>
    </xf>
    <xf numFmtId="1" fontId="0" fillId="0" borderId="1" xfId="0" applyNumberFormat="1" applyBorder="1" applyAlignment="1">
      <alignment horizontal="center" vertical="center"/>
    </xf>
    <xf numFmtId="168" fontId="0" fillId="0" borderId="1" xfId="0" applyNumberFormat="1" applyBorder="1" applyAlignment="1">
      <alignment horizontal="center"/>
    </xf>
    <xf numFmtId="4" fontId="0" fillId="0" borderId="1" xfId="0" applyNumberFormat="1" applyBorder="1" applyAlignment="1">
      <alignment horizontal="center"/>
    </xf>
    <xf numFmtId="4" fontId="0" fillId="0" borderId="1" xfId="0" applyNumberFormat="1" applyBorder="1" applyAlignment="1">
      <alignment horizontal="center" vertical="center"/>
    </xf>
    <xf numFmtId="168" fontId="0" fillId="0" borderId="1" xfId="0" applyNumberFormat="1" applyBorder="1" applyAlignment="1">
      <alignment horizontal="center" vertical="center"/>
    </xf>
    <xf numFmtId="168"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4" fontId="0" fillId="17" borderId="1" xfId="0" applyNumberFormat="1" applyFill="1" applyBorder="1" applyAlignment="1">
      <alignment horizontal="center" vertical="center"/>
    </xf>
    <xf numFmtId="4" fontId="0" fillId="0" borderId="0" xfId="0" applyNumberFormat="1" applyAlignment="1">
      <alignment horizontal="center"/>
    </xf>
    <xf numFmtId="0" fontId="0" fillId="0" borderId="1" xfId="0" applyBorder="1" applyAlignment="1">
      <alignment vertical="center"/>
    </xf>
    <xf numFmtId="49" fontId="0" fillId="16" borderId="1" xfId="0" applyNumberFormat="1" applyFill="1" applyBorder="1" applyAlignment="1">
      <alignment horizontal="center" vertical="center"/>
    </xf>
    <xf numFmtId="49" fontId="70" fillId="0" borderId="1" xfId="63" applyNumberFormat="1" applyFont="1" applyBorder="1" applyAlignment="1">
      <alignment horizontal="left" vertical="center" wrapText="1"/>
    </xf>
    <xf numFmtId="0" fontId="14" fillId="0" borderId="0" xfId="0" applyFont="1" applyAlignment="1">
      <alignment horizontal="right"/>
    </xf>
    <xf numFmtId="0" fontId="88" fillId="0" borderId="0" xfId="0" applyFont="1" applyAlignment="1">
      <alignment horizontal="right"/>
    </xf>
    <xf numFmtId="1" fontId="18" fillId="0" borderId="0" xfId="5" applyNumberFormat="1" applyFont="1" applyAlignment="1">
      <alignment wrapText="1"/>
    </xf>
    <xf numFmtId="1" fontId="18" fillId="0" borderId="0" xfId="5" applyNumberFormat="1" applyFont="1" applyAlignment="1">
      <alignment horizontal="right" wrapText="1"/>
    </xf>
    <xf numFmtId="0" fontId="18" fillId="10" borderId="0" xfId="5" applyFont="1" applyFill="1" applyAlignment="1">
      <alignment horizontal="right"/>
    </xf>
    <xf numFmtId="1" fontId="59" fillId="0" borderId="0" xfId="0" applyNumberFormat="1" applyFont="1"/>
    <xf numFmtId="1" fontId="59" fillId="0" borderId="0" xfId="0" applyNumberFormat="1" applyFont="1" applyAlignment="1">
      <alignment horizontal="left" wrapText="1"/>
    </xf>
    <xf numFmtId="1" fontId="90" fillId="0" borderId="0" xfId="0" applyNumberFormat="1" applyFont="1" applyAlignment="1">
      <alignment vertical="center"/>
    </xf>
    <xf numFmtId="1" fontId="91" fillId="0" borderId="0" xfId="0" applyNumberFormat="1" applyFont="1" applyAlignment="1">
      <alignment vertical="center"/>
    </xf>
    <xf numFmtId="1" fontId="91" fillId="0" borderId="0" xfId="0" applyNumberFormat="1" applyFont="1" applyAlignment="1">
      <alignment horizontal="right" vertical="center"/>
    </xf>
    <xf numFmtId="1" fontId="6" fillId="0" borderId="0" xfId="0" applyNumberFormat="1" applyFont="1" applyAlignment="1">
      <alignment horizontal="right" wrapText="1"/>
    </xf>
    <xf numFmtId="1" fontId="7" fillId="0" borderId="0" xfId="0" applyNumberFormat="1" applyFont="1" applyAlignment="1">
      <alignment horizontal="center" wrapText="1"/>
    </xf>
    <xf numFmtId="167" fontId="6" fillId="0" borderId="0" xfId="0" applyNumberFormat="1" applyFont="1" applyAlignment="1">
      <alignment horizontal="center" wrapText="1"/>
    </xf>
    <xf numFmtId="1" fontId="92" fillId="0" borderId="0" xfId="0" applyNumberFormat="1" applyFont="1" applyAlignment="1">
      <alignment horizontal="left" vertical="center"/>
    </xf>
    <xf numFmtId="1" fontId="93" fillId="0" borderId="0" xfId="0" applyNumberFormat="1" applyFont="1"/>
    <xf numFmtId="2" fontId="7" fillId="0" borderId="0" xfId="0" applyNumberFormat="1" applyFont="1" applyAlignment="1">
      <alignment horizontal="center" vertical="center" wrapText="1"/>
    </xf>
    <xf numFmtId="2" fontId="7" fillId="0" borderId="0" xfId="0" applyNumberFormat="1" applyFont="1" applyAlignment="1">
      <alignment horizontal="left" wrapText="1"/>
    </xf>
    <xf numFmtId="1" fontId="18" fillId="0" borderId="42" xfId="0" applyNumberFormat="1" applyFont="1" applyBorder="1" applyAlignment="1">
      <alignment horizontal="center" vertical="center" wrapText="1"/>
    </xf>
    <xf numFmtId="1" fontId="18" fillId="0" borderId="26" xfId="0" applyNumberFormat="1" applyFont="1" applyBorder="1" applyAlignment="1">
      <alignment horizontal="center" vertical="center" wrapText="1"/>
    </xf>
    <xf numFmtId="2" fontId="18" fillId="0" borderId="26" xfId="0" applyNumberFormat="1" applyFont="1" applyBorder="1" applyAlignment="1">
      <alignment horizontal="center" vertical="center" wrapText="1"/>
    </xf>
    <xf numFmtId="2" fontId="18" fillId="0" borderId="27" xfId="0" applyNumberFormat="1" applyFont="1" applyBorder="1" applyAlignment="1">
      <alignment horizontal="center" vertical="center" wrapText="1"/>
    </xf>
    <xf numFmtId="0" fontId="59" fillId="0" borderId="0" xfId="0" applyFont="1" applyAlignment="1">
      <alignment horizontal="center" vertical="center" wrapText="1"/>
    </xf>
    <xf numFmtId="1" fontId="18" fillId="0" borderId="3" xfId="0" applyNumberFormat="1" applyFont="1" applyBorder="1" applyAlignment="1">
      <alignment horizontal="center" vertical="center" wrapText="1"/>
    </xf>
    <xf numFmtId="1" fontId="18" fillId="4" borderId="1" xfId="0" applyNumberFormat="1" applyFont="1" applyFill="1" applyBorder="1" applyAlignment="1">
      <alignment horizontal="center" vertical="center" wrapText="1"/>
    </xf>
    <xf numFmtId="43" fontId="18" fillId="4" borderId="1" xfId="4" applyFont="1" applyFill="1" applyBorder="1" applyAlignment="1">
      <alignment vertical="center" wrapText="1"/>
    </xf>
    <xf numFmtId="43" fontId="18" fillId="4" borderId="28" xfId="4" applyFont="1" applyFill="1" applyBorder="1" applyAlignment="1">
      <alignment vertical="center" wrapText="1"/>
    </xf>
    <xf numFmtId="43" fontId="19" fillId="0" borderId="1" xfId="4" applyFont="1" applyFill="1" applyBorder="1"/>
    <xf numFmtId="43" fontId="12" fillId="0" borderId="1" xfId="4" applyFont="1" applyFill="1" applyBorder="1"/>
    <xf numFmtId="2" fontId="19" fillId="0" borderId="0" xfId="0" applyNumberFormat="1" applyFont="1" applyAlignment="1">
      <alignment horizontal="right" vertical="center" wrapText="1"/>
    </xf>
    <xf numFmtId="0" fontId="1" fillId="16" borderId="12" xfId="0" applyFont="1" applyFill="1" applyBorder="1" applyAlignment="1">
      <alignment wrapText="1"/>
    </xf>
    <xf numFmtId="0" fontId="1" fillId="16" borderId="12" xfId="0" applyFont="1" applyFill="1" applyBorder="1" applyAlignment="1">
      <alignment horizontal="center" vertical="center" wrapText="1"/>
    </xf>
    <xf numFmtId="0" fontId="0" fillId="16" borderId="1" xfId="0" applyFill="1" applyBorder="1" applyAlignment="1">
      <alignment horizontal="center" vertical="center"/>
    </xf>
    <xf numFmtId="0" fontId="68" fillId="0" borderId="0" xfId="0" applyFont="1" applyAlignment="1">
      <alignment horizontal="left" vertical="center" wrapText="1" indent="4"/>
    </xf>
    <xf numFmtId="43" fontId="12" fillId="0" borderId="0" xfId="4" applyFont="1" applyFill="1" applyBorder="1"/>
    <xf numFmtId="2" fontId="0" fillId="0" borderId="0" xfId="0" applyNumberFormat="1" applyAlignment="1">
      <alignment horizontal="right" vertical="center" wrapText="1"/>
    </xf>
    <xf numFmtId="0" fontId="0" fillId="0" borderId="0" xfId="0" applyAlignment="1">
      <alignment horizontal="left" vertical="center" wrapText="1"/>
    </xf>
    <xf numFmtId="0" fontId="0" fillId="0" borderId="0" xfId="0" applyAlignment="1">
      <alignment vertical="center"/>
    </xf>
    <xf numFmtId="0" fontId="0" fillId="0" borderId="0" xfId="0" applyAlignment="1">
      <alignment vertical="center" wrapText="1"/>
    </xf>
    <xf numFmtId="2" fontId="0" fillId="0" borderId="0" xfId="0" applyNumberFormat="1" applyAlignment="1">
      <alignment horizontal="center" vertical="center" wrapText="1"/>
    </xf>
    <xf numFmtId="0" fontId="0" fillId="0" borderId="0" xfId="0" applyAlignment="1">
      <alignment horizontal="center" vertical="center" wrapText="1"/>
    </xf>
    <xf numFmtId="0" fontId="69" fillId="0" borderId="0" xfId="0" applyFont="1" applyAlignment="1">
      <alignment vertical="center"/>
    </xf>
    <xf numFmtId="0" fontId="69" fillId="0" borderId="0" xfId="0" applyFont="1" applyAlignment="1">
      <alignment horizontal="left" vertical="center" wrapText="1"/>
    </xf>
    <xf numFmtId="0" fontId="69" fillId="0" borderId="0" xfId="0" applyFont="1" applyAlignment="1">
      <alignment horizontal="center" vertical="center" wrapText="1"/>
    </xf>
    <xf numFmtId="2" fontId="69" fillId="0" borderId="0" xfId="0" applyNumberFormat="1" applyFont="1" applyAlignment="1">
      <alignment horizontal="center" vertical="center" wrapText="1"/>
    </xf>
    <xf numFmtId="0" fontId="96" fillId="0" borderId="0" xfId="0" applyFont="1" applyAlignment="1">
      <alignment horizontal="center"/>
    </xf>
    <xf numFmtId="0" fontId="97" fillId="0" borderId="0" xfId="0" applyFont="1"/>
    <xf numFmtId="0" fontId="97" fillId="0" borderId="0" xfId="0" applyFont="1" applyAlignment="1">
      <alignment horizontal="left" vertical="center" wrapText="1"/>
    </xf>
    <xf numFmtId="0" fontId="97" fillId="0" borderId="0" xfId="0" applyFont="1" applyAlignment="1">
      <alignment vertical="center" wrapText="1"/>
    </xf>
    <xf numFmtId="2" fontId="97" fillId="0" borderId="0" xfId="0" applyNumberFormat="1" applyFont="1" applyAlignment="1">
      <alignment horizontal="center" vertical="center" wrapText="1"/>
    </xf>
    <xf numFmtId="0" fontId="97" fillId="0" borderId="0" xfId="0" applyFont="1" applyAlignment="1">
      <alignment horizontal="center" vertical="center" wrapText="1"/>
    </xf>
    <xf numFmtId="2" fontId="97" fillId="0" borderId="0" xfId="0" applyNumberFormat="1" applyFont="1" applyAlignment="1">
      <alignment vertical="center" wrapText="1"/>
    </xf>
    <xf numFmtId="0" fontId="88" fillId="0" borderId="1" xfId="0" applyFont="1" applyBorder="1" applyAlignment="1">
      <alignment horizontal="center" vertical="center" wrapText="1"/>
    </xf>
    <xf numFmtId="0" fontId="88" fillId="0" borderId="1" xfId="0" applyFont="1" applyBorder="1"/>
    <xf numFmtId="0" fontId="88" fillId="0" borderId="1" xfId="0" applyFont="1" applyBorder="1" applyAlignment="1">
      <alignment horizontal="left" vertical="center" wrapText="1"/>
    </xf>
    <xf numFmtId="0" fontId="88" fillId="0" borderId="1" xfId="0" applyFont="1" applyBorder="1" applyAlignment="1">
      <alignment vertical="center" wrapText="1"/>
    </xf>
    <xf numFmtId="3" fontId="88" fillId="0" borderId="1" xfId="0" applyNumberFormat="1" applyFont="1" applyBorder="1" applyAlignment="1">
      <alignment vertical="center" wrapText="1"/>
    </xf>
    <xf numFmtId="0" fontId="88" fillId="0" borderId="42" xfId="0" applyFont="1" applyBorder="1" applyAlignment="1">
      <alignment horizontal="center" vertical="center" wrapText="1"/>
    </xf>
    <xf numFmtId="0" fontId="88" fillId="0" borderId="26" xfId="0" applyFont="1" applyBorder="1" applyAlignment="1">
      <alignment horizontal="center" vertical="center" wrapText="1"/>
    </xf>
    <xf numFmtId="0" fontId="88" fillId="0" borderId="27" xfId="0" applyFont="1" applyBorder="1" applyAlignment="1">
      <alignment horizontal="center" vertical="center" wrapText="1"/>
    </xf>
    <xf numFmtId="0" fontId="88" fillId="0" borderId="3" xfId="0" applyFont="1" applyBorder="1" applyAlignment="1">
      <alignment vertical="center"/>
    </xf>
    <xf numFmtId="0" fontId="88" fillId="0" borderId="28" xfId="0" applyFont="1" applyBorder="1" applyAlignment="1">
      <alignment horizontal="center" vertical="center" wrapText="1"/>
    </xf>
    <xf numFmtId="0" fontId="88" fillId="0" borderId="29" xfId="0" applyFont="1" applyBorder="1" applyAlignment="1">
      <alignment vertical="center"/>
    </xf>
    <xf numFmtId="0" fontId="88" fillId="0" borderId="30" xfId="0" applyFont="1" applyBorder="1" applyAlignment="1">
      <alignment horizontal="left" vertical="center" wrapText="1"/>
    </xf>
    <xf numFmtId="0" fontId="88" fillId="0" borderId="31" xfId="0" applyFont="1" applyBorder="1" applyAlignment="1">
      <alignment horizontal="center" vertical="center" wrapText="1"/>
    </xf>
    <xf numFmtId="0" fontId="6" fillId="0" borderId="0" xfId="63" applyFont="1" applyAlignment="1">
      <alignment horizontal="right" indent="5"/>
    </xf>
    <xf numFmtId="0" fontId="99" fillId="0" borderId="0" xfId="63" applyFont="1"/>
    <xf numFmtId="0" fontId="99" fillId="0" borderId="0" xfId="63" applyFont="1" applyAlignment="1">
      <alignment horizontal="right"/>
    </xf>
    <xf numFmtId="0" fontId="100" fillId="0" borderId="0" xfId="63" applyFont="1" applyAlignment="1">
      <alignment horizontal="right" indent="5"/>
    </xf>
    <xf numFmtId="0" fontId="18" fillId="0" borderId="0" xfId="63" applyFont="1" applyAlignment="1">
      <alignment horizontal="center" wrapText="1"/>
    </xf>
    <xf numFmtId="0" fontId="7" fillId="14" borderId="11" xfId="63" applyFont="1" applyFill="1" applyBorder="1" applyAlignment="1">
      <alignment wrapText="1"/>
    </xf>
    <xf numFmtId="0" fontId="7" fillId="14" borderId="62" xfId="63" applyFont="1" applyFill="1" applyBorder="1"/>
    <xf numFmtId="0" fontId="7" fillId="14" borderId="6" xfId="63" applyFont="1" applyFill="1" applyBorder="1"/>
    <xf numFmtId="0" fontId="7" fillId="14" borderId="28" xfId="63" applyFont="1" applyFill="1" applyBorder="1"/>
    <xf numFmtId="0" fontId="72" fillId="2" borderId="60" xfId="63" applyFont="1" applyFill="1" applyBorder="1" applyAlignment="1">
      <alignment wrapText="1"/>
    </xf>
    <xf numFmtId="4" fontId="6" fillId="2" borderId="5" xfId="63" applyNumberFormat="1" applyFont="1" applyFill="1" applyBorder="1" applyAlignment="1">
      <alignment horizontal="center"/>
    </xf>
    <xf numFmtId="172" fontId="7" fillId="0" borderId="28" xfId="4" applyNumberFormat="1" applyFont="1" applyBorder="1" applyAlignment="1">
      <alignment horizontal="right" vertical="center"/>
    </xf>
    <xf numFmtId="172" fontId="6" fillId="0" borderId="28" xfId="4" applyNumberFormat="1" applyFont="1" applyBorder="1" applyAlignment="1">
      <alignment horizontal="right" vertical="center"/>
    </xf>
    <xf numFmtId="172" fontId="6" fillId="2" borderId="31" xfId="4" applyNumberFormat="1" applyFont="1" applyFill="1" applyBorder="1" applyAlignment="1">
      <alignment horizontal="right"/>
    </xf>
    <xf numFmtId="0" fontId="75" fillId="0" borderId="0" xfId="0" applyFont="1" applyAlignment="1">
      <alignment horizontal="right" wrapText="1"/>
    </xf>
    <xf numFmtId="0" fontId="101" fillId="0" borderId="1" xfId="0" applyFont="1" applyBorder="1" applyAlignment="1">
      <alignment wrapText="1"/>
    </xf>
    <xf numFmtId="4" fontId="101" fillId="0" borderId="1" xfId="0" applyNumberFormat="1" applyFont="1" applyBorder="1" applyAlignment="1">
      <alignment wrapText="1"/>
    </xf>
    <xf numFmtId="4" fontId="102" fillId="0" borderId="1" xfId="0" applyNumberFormat="1" applyFont="1" applyBorder="1" applyAlignment="1">
      <alignment wrapText="1"/>
    </xf>
    <xf numFmtId="0" fontId="101" fillId="0" borderId="1" xfId="0" applyFont="1" applyBorder="1"/>
    <xf numFmtId="43" fontId="101" fillId="0" borderId="1" xfId="4" applyFont="1" applyFill="1" applyBorder="1"/>
    <xf numFmtId="43" fontId="102" fillId="0" borderId="1" xfId="4" applyFont="1" applyFill="1" applyBorder="1"/>
    <xf numFmtId="0" fontId="103" fillId="0" borderId="1" xfId="0" applyFont="1" applyBorder="1" applyAlignment="1">
      <alignment vertical="center" wrapText="1"/>
    </xf>
    <xf numFmtId="4" fontId="103" fillId="0" borderId="1" xfId="0" applyNumberFormat="1" applyFont="1" applyBorder="1" applyAlignment="1">
      <alignment vertical="center" wrapText="1"/>
    </xf>
    <xf numFmtId="4" fontId="103" fillId="0" borderId="1" xfId="0" applyNumberFormat="1" applyFont="1" applyBorder="1" applyAlignment="1">
      <alignment horizontal="right" vertical="center" wrapText="1"/>
    </xf>
    <xf numFmtId="0" fontId="59" fillId="0" borderId="1" xfId="63" applyFont="1" applyBorder="1"/>
    <xf numFmtId="1" fontId="61" fillId="0" borderId="1" xfId="63" applyNumberFormat="1" applyFont="1" applyBorder="1"/>
    <xf numFmtId="2" fontId="86" fillId="0" borderId="1" xfId="63" applyNumberFormat="1" applyFont="1" applyBorder="1" applyAlignment="1">
      <alignment horizontal="center"/>
    </xf>
    <xf numFmtId="0" fontId="86" fillId="0" borderId="1" xfId="63" applyFont="1" applyBorder="1"/>
    <xf numFmtId="1" fontId="18" fillId="0" borderId="1" xfId="0" applyNumberFormat="1" applyFont="1" applyBorder="1" applyAlignment="1">
      <alignment horizontal="center" vertical="center" wrapText="1"/>
    </xf>
    <xf numFmtId="43" fontId="18" fillId="0" borderId="1" xfId="4" applyFont="1" applyFill="1" applyBorder="1" applyAlignment="1">
      <alignment vertical="center" wrapText="1"/>
    </xf>
    <xf numFmtId="0" fontId="10" fillId="0" borderId="0" xfId="63" applyFont="1"/>
    <xf numFmtId="2" fontId="10" fillId="0" borderId="0" xfId="63" applyNumberFormat="1" applyFont="1"/>
    <xf numFmtId="0" fontId="10" fillId="0" borderId="70" xfId="63" applyFont="1" applyBorder="1"/>
    <xf numFmtId="0" fontId="10" fillId="0" borderId="1" xfId="63" applyFont="1" applyBorder="1"/>
    <xf numFmtId="0" fontId="104" fillId="19" borderId="1" xfId="0" applyFont="1" applyFill="1" applyBorder="1" applyAlignment="1">
      <alignment vertical="center"/>
    </xf>
    <xf numFmtId="0" fontId="104" fillId="0" borderId="1" xfId="0" applyFont="1" applyBorder="1" applyAlignment="1">
      <alignment vertical="center" wrapText="1"/>
    </xf>
    <xf numFmtId="0" fontId="105" fillId="0" borderId="1" xfId="0" applyFont="1" applyBorder="1" applyAlignment="1">
      <alignment vertical="center" wrapText="1"/>
    </xf>
    <xf numFmtId="2" fontId="10" fillId="0" borderId="1" xfId="63" applyNumberFormat="1" applyFont="1" applyBorder="1"/>
    <xf numFmtId="0" fontId="10" fillId="0" borderId="12" xfId="63" applyFont="1" applyBorder="1"/>
    <xf numFmtId="0" fontId="10" fillId="0" borderId="14" xfId="63" applyFont="1" applyBorder="1"/>
    <xf numFmtId="0" fontId="107" fillId="0" borderId="0" xfId="63" applyFont="1" applyAlignment="1">
      <alignment horizontal="center" vertical="center"/>
    </xf>
    <xf numFmtId="0" fontId="108" fillId="13" borderId="1" xfId="63" applyFont="1" applyFill="1" applyBorder="1" applyAlignment="1">
      <alignment horizontal="left" vertical="center" wrapText="1"/>
    </xf>
    <xf numFmtId="0" fontId="107" fillId="0" borderId="0" xfId="63" applyFont="1"/>
    <xf numFmtId="0" fontId="110" fillId="2" borderId="1" xfId="63" applyFont="1" applyFill="1" applyBorder="1" applyAlignment="1">
      <alignment wrapText="1"/>
    </xf>
    <xf numFmtId="4" fontId="112" fillId="2" borderId="10" xfId="63" applyNumberFormat="1" applyFont="1" applyFill="1" applyBorder="1" applyAlignment="1">
      <alignment horizontal="center"/>
    </xf>
    <xf numFmtId="0" fontId="10" fillId="14" borderId="0" xfId="63" applyFont="1" applyFill="1"/>
    <xf numFmtId="4" fontId="109" fillId="14" borderId="1" xfId="63" applyNumberFormat="1" applyFont="1" applyFill="1" applyBorder="1"/>
    <xf numFmtId="0" fontId="109" fillId="14" borderId="1" xfId="63" applyFont="1" applyFill="1" applyBorder="1"/>
    <xf numFmtId="4" fontId="10" fillId="14" borderId="1" xfId="63" applyNumberFormat="1" applyFont="1" applyFill="1" applyBorder="1"/>
    <xf numFmtId="0" fontId="10" fillId="14" borderId="1" xfId="63" applyFont="1" applyFill="1" applyBorder="1"/>
    <xf numFmtId="173" fontId="109" fillId="14" borderId="1" xfId="63" applyNumberFormat="1" applyFont="1" applyFill="1" applyBorder="1"/>
    <xf numFmtId="173" fontId="10" fillId="14" borderId="1" xfId="63" applyNumberFormat="1" applyFont="1" applyFill="1" applyBorder="1"/>
    <xf numFmtId="0" fontId="109" fillId="14" borderId="1" xfId="63" applyFont="1" applyFill="1" applyBorder="1" applyAlignment="1">
      <alignment wrapText="1"/>
    </xf>
    <xf numFmtId="173" fontId="10" fillId="14" borderId="1" xfId="63" applyNumberFormat="1" applyFont="1" applyFill="1" applyBorder="1" applyAlignment="1">
      <alignment wrapText="1"/>
    </xf>
    <xf numFmtId="0" fontId="113" fillId="0" borderId="1" xfId="63" applyFont="1" applyBorder="1" applyAlignment="1">
      <alignment horizontal="center" vertical="center" wrapText="1"/>
    </xf>
    <xf numFmtId="0" fontId="114" fillId="0" borderId="1" xfId="63" applyFont="1" applyBorder="1" applyAlignment="1">
      <alignment horizontal="center" vertical="center" wrapText="1"/>
    </xf>
    <xf numFmtId="0" fontId="118" fillId="13" borderId="17" xfId="63" applyFont="1" applyFill="1" applyBorder="1" applyAlignment="1">
      <alignment wrapText="1"/>
    </xf>
    <xf numFmtId="0" fontId="119" fillId="0" borderId="0" xfId="63" applyFont="1" applyAlignment="1">
      <alignment wrapText="1"/>
    </xf>
    <xf numFmtId="0" fontId="111" fillId="0" borderId="0" xfId="63" applyFont="1"/>
    <xf numFmtId="0" fontId="5" fillId="0" borderId="0" xfId="63" applyFont="1"/>
    <xf numFmtId="0" fontId="121" fillId="0" borderId="0" xfId="0" applyFont="1" applyAlignment="1">
      <alignment horizontal="right"/>
    </xf>
    <xf numFmtId="0" fontId="10" fillId="0" borderId="0" xfId="63" applyFont="1" applyAlignment="1">
      <alignment horizontal="right"/>
    </xf>
    <xf numFmtId="0" fontId="106" fillId="0" borderId="0" xfId="63" applyFont="1" applyAlignment="1">
      <alignment horizontal="right"/>
    </xf>
    <xf numFmtId="0" fontId="8" fillId="0" borderId="0" xfId="191" applyFont="1"/>
    <xf numFmtId="0" fontId="8" fillId="0" borderId="0" xfId="191" applyFont="1" applyAlignment="1">
      <alignment horizontal="left"/>
    </xf>
    <xf numFmtId="0" fontId="121" fillId="0" borderId="0" xfId="191" applyFont="1" applyAlignment="1">
      <alignment horizontal="right" wrapText="1"/>
    </xf>
    <xf numFmtId="0" fontId="111" fillId="0" borderId="0" xfId="191" applyFont="1"/>
    <xf numFmtId="0" fontId="111" fillId="0" borderId="0" xfId="191" applyFont="1" applyAlignment="1">
      <alignment horizontal="center"/>
    </xf>
    <xf numFmtId="0" fontId="121" fillId="0" borderId="0" xfId="191" applyFont="1" applyAlignment="1">
      <alignment horizontal="right"/>
    </xf>
    <xf numFmtId="0" fontId="122" fillId="0" borderId="0" xfId="191" applyFont="1" applyAlignment="1">
      <alignment horizontal="left"/>
    </xf>
    <xf numFmtId="0" fontId="19" fillId="0" borderId="0" xfId="14" applyAlignment="1">
      <alignment horizontal="right"/>
    </xf>
    <xf numFmtId="0" fontId="123" fillId="0" borderId="0" xfId="191" applyFont="1"/>
    <xf numFmtId="0" fontId="124" fillId="0" borderId="0" xfId="191" applyFont="1"/>
    <xf numFmtId="0" fontId="111" fillId="0" borderId="0" xfId="191" applyFont="1" applyAlignment="1">
      <alignment horizontal="left"/>
    </xf>
    <xf numFmtId="0" fontId="111" fillId="0" borderId="0" xfId="191" applyFont="1" applyAlignment="1">
      <alignment horizontal="center" vertical="center" wrapText="1"/>
    </xf>
    <xf numFmtId="0" fontId="5" fillId="0" borderId="0" xfId="191" applyFont="1" applyAlignment="1">
      <alignment vertical="center" wrapText="1"/>
    </xf>
    <xf numFmtId="0" fontId="114" fillId="0" borderId="1" xfId="191" applyFont="1" applyBorder="1" applyAlignment="1">
      <alignment horizontal="center" vertical="center" wrapText="1"/>
    </xf>
    <xf numFmtId="0" fontId="8" fillId="20" borderId="1" xfId="191" applyFont="1" applyFill="1" applyBorder="1"/>
    <xf numFmtId="0" fontId="4" fillId="0" borderId="1" xfId="191" applyFont="1" applyBorder="1"/>
    <xf numFmtId="2" fontId="5" fillId="0" borderId="1" xfId="191" applyNumberFormat="1" applyFont="1" applyBorder="1" applyAlignment="1">
      <alignment horizontal="center" vertical="center"/>
    </xf>
    <xf numFmtId="2" fontId="5" fillId="0" borderId="1" xfId="191" applyNumberFormat="1" applyFont="1" applyBorder="1" applyAlignment="1">
      <alignment horizontal="center"/>
    </xf>
    <xf numFmtId="0" fontId="5" fillId="0" borderId="0" xfId="191" applyFont="1"/>
    <xf numFmtId="0" fontId="5" fillId="0" borderId="0" xfId="191" applyFont="1" applyAlignment="1">
      <alignment horizontal="left" vertical="center"/>
    </xf>
    <xf numFmtId="2" fontId="5" fillId="0" borderId="0" xfId="191" applyNumberFormat="1" applyFont="1" applyAlignment="1">
      <alignment horizontal="center" vertical="center"/>
    </xf>
    <xf numFmtId="0" fontId="5" fillId="0" borderId="0" xfId="191" applyFont="1" applyAlignment="1">
      <alignment horizontal="center" vertical="center"/>
    </xf>
    <xf numFmtId="43" fontId="5" fillId="0" borderId="0" xfId="195" applyFont="1" applyFill="1" applyBorder="1" applyAlignment="1">
      <alignment horizontal="center" vertical="center"/>
    </xf>
    <xf numFmtId="2" fontId="5" fillId="0" borderId="0" xfId="191" applyNumberFormat="1" applyFont="1" applyAlignment="1">
      <alignment horizontal="center"/>
    </xf>
    <xf numFmtId="0" fontId="4" fillId="0" borderId="0" xfId="191" applyFont="1"/>
    <xf numFmtId="0" fontId="126" fillId="0" borderId="0" xfId="191" applyFont="1" applyAlignment="1">
      <alignment vertical="center" wrapText="1"/>
    </xf>
    <xf numFmtId="0" fontId="126" fillId="0" borderId="0" xfId="191" applyFont="1"/>
    <xf numFmtId="2" fontId="126" fillId="0" borderId="0" xfId="191" applyNumberFormat="1" applyFont="1" applyAlignment="1">
      <alignment horizontal="center"/>
    </xf>
    <xf numFmtId="0" fontId="127" fillId="0" borderId="0" xfId="191" applyFont="1"/>
    <xf numFmtId="0" fontId="62" fillId="0" borderId="0" xfId="5" applyFont="1" applyAlignment="1">
      <alignment horizontal="left"/>
    </xf>
    <xf numFmtId="1" fontId="128" fillId="0" borderId="0" xfId="5" applyNumberFormat="1" applyFont="1" applyAlignment="1">
      <alignment vertical="center"/>
    </xf>
    <xf numFmtId="1" fontId="129" fillId="0" borderId="0" xfId="5" applyNumberFormat="1" applyFont="1" applyAlignment="1">
      <alignment vertical="center"/>
    </xf>
    <xf numFmtId="1" fontId="130" fillId="0" borderId="0" xfId="5" applyNumberFormat="1" applyFont="1" applyAlignment="1">
      <alignment vertical="center"/>
    </xf>
    <xf numFmtId="1" fontId="131" fillId="10" borderId="0" xfId="5" applyNumberFormat="1" applyFont="1" applyFill="1" applyAlignment="1">
      <alignment vertical="center"/>
    </xf>
    <xf numFmtId="1" fontId="131" fillId="10" borderId="0" xfId="5" applyNumberFormat="1" applyFont="1" applyFill="1" applyAlignment="1">
      <alignment horizontal="center" vertical="center"/>
    </xf>
    <xf numFmtId="43" fontId="131" fillId="10" borderId="0" xfId="4" applyFont="1" applyFill="1" applyAlignment="1">
      <alignment vertical="center"/>
    </xf>
    <xf numFmtId="2" fontId="131" fillId="10" borderId="0" xfId="5" applyNumberFormat="1" applyFont="1" applyFill="1" applyAlignment="1">
      <alignment horizontal="center" vertical="center"/>
    </xf>
    <xf numFmtId="0" fontId="131" fillId="10" borderId="0" xfId="5" applyFont="1" applyFill="1"/>
    <xf numFmtId="0" fontId="130" fillId="10" borderId="0" xfId="5" applyFont="1" applyFill="1"/>
    <xf numFmtId="0" fontId="130" fillId="0" borderId="0" xfId="5" applyFont="1" applyAlignment="1">
      <alignment horizontal="left"/>
    </xf>
    <xf numFmtId="0" fontId="131" fillId="10" borderId="0" xfId="5" applyFont="1" applyFill="1" applyAlignment="1">
      <alignment horizontal="center" vertical="center"/>
    </xf>
    <xf numFmtId="1" fontId="131" fillId="0" borderId="0" xfId="5" applyNumberFormat="1" applyFont="1" applyAlignment="1">
      <alignment vertical="center"/>
    </xf>
    <xf numFmtId="1" fontId="86" fillId="0" borderId="0" xfId="5" applyNumberFormat="1" applyFont="1" applyAlignment="1">
      <alignment vertical="center"/>
    </xf>
    <xf numFmtId="1" fontId="132" fillId="10" borderId="0" xfId="5" applyNumberFormat="1" applyFont="1" applyFill="1" applyAlignment="1">
      <alignment vertical="center"/>
    </xf>
    <xf numFmtId="1" fontId="132" fillId="10" borderId="0" xfId="5" applyNumberFormat="1" applyFont="1" applyFill="1" applyAlignment="1">
      <alignment horizontal="center" vertical="center"/>
    </xf>
    <xf numFmtId="43" fontId="132" fillId="10" borderId="0" xfId="4" applyFont="1" applyFill="1" applyAlignment="1">
      <alignment vertical="center"/>
    </xf>
    <xf numFmtId="2" fontId="132" fillId="10" borderId="0" xfId="5" applyNumberFormat="1" applyFont="1" applyFill="1" applyAlignment="1">
      <alignment horizontal="center" vertical="center"/>
    </xf>
    <xf numFmtId="0" fontId="132" fillId="10" borderId="0" xfId="5" applyFont="1" applyFill="1"/>
    <xf numFmtId="0" fontId="86" fillId="10" borderId="0" xfId="5" applyFont="1" applyFill="1"/>
    <xf numFmtId="0" fontId="86" fillId="0" borderId="0" xfId="5" applyFont="1" applyAlignment="1">
      <alignment horizontal="left"/>
    </xf>
    <xf numFmtId="0" fontId="132" fillId="10" borderId="0" xfId="5" applyFont="1" applyFill="1" applyAlignment="1">
      <alignment horizontal="center" vertical="center"/>
    </xf>
    <xf numFmtId="1" fontId="132" fillId="0" borderId="0" xfId="5" applyNumberFormat="1" applyFont="1" applyAlignment="1">
      <alignment vertical="center"/>
    </xf>
    <xf numFmtId="0" fontId="101" fillId="0" borderId="0" xfId="0" applyFont="1"/>
    <xf numFmtId="0" fontId="133" fillId="0" borderId="0" xfId="0" applyFont="1"/>
    <xf numFmtId="0" fontId="4" fillId="0" borderId="0" xfId="63" applyFont="1"/>
    <xf numFmtId="0" fontId="118" fillId="0" borderId="0" xfId="63" applyFont="1"/>
    <xf numFmtId="0" fontId="9" fillId="0" borderId="0" xfId="0" applyFont="1" applyAlignment="1">
      <alignment horizontal="right"/>
    </xf>
    <xf numFmtId="0" fontId="134" fillId="0" borderId="0" xfId="63" applyFont="1"/>
    <xf numFmtId="0" fontId="134" fillId="0" borderId="0" xfId="63" applyFont="1" applyAlignment="1">
      <alignment horizontal="right"/>
    </xf>
    <xf numFmtId="0" fontId="133" fillId="0" borderId="0" xfId="0" applyFont="1" applyAlignment="1">
      <alignment horizontal="right"/>
    </xf>
    <xf numFmtId="0" fontId="136" fillId="0" borderId="0" xfId="63" applyFont="1" applyAlignment="1">
      <alignment horizontal="right"/>
    </xf>
    <xf numFmtId="0" fontId="136" fillId="0" borderId="0" xfId="63" applyFont="1"/>
    <xf numFmtId="0" fontId="135" fillId="0" borderId="0" xfId="191" applyFont="1" applyAlignment="1">
      <alignment horizontal="right"/>
    </xf>
    <xf numFmtId="43" fontId="134" fillId="0" borderId="0" xfId="4" applyFont="1"/>
    <xf numFmtId="0" fontId="130" fillId="0" borderId="0" xfId="63" applyFont="1" applyAlignment="1">
      <alignment horizontal="left" indent="5"/>
    </xf>
    <xf numFmtId="0" fontId="133" fillId="0" borderId="0" xfId="191" applyFont="1" applyAlignment="1">
      <alignment horizontal="right"/>
    </xf>
    <xf numFmtId="0" fontId="130" fillId="0" borderId="0" xfId="63" applyFont="1"/>
    <xf numFmtId="0" fontId="78" fillId="0" borderId="0" xfId="0" applyFont="1"/>
    <xf numFmtId="0" fontId="137" fillId="0" borderId="0" xfId="0" applyFont="1" applyAlignment="1">
      <alignment horizontal="right"/>
    </xf>
    <xf numFmtId="0" fontId="101" fillId="0" borderId="0" xfId="0" applyFont="1" applyAlignment="1">
      <alignment horizontal="right" wrapText="1"/>
    </xf>
    <xf numFmtId="4" fontId="101" fillId="0" borderId="0" xfId="0" applyNumberFormat="1" applyFont="1" applyAlignment="1">
      <alignment wrapText="1"/>
    </xf>
    <xf numFmtId="0" fontId="101" fillId="0" borderId="0" xfId="0" applyFont="1" applyAlignment="1">
      <alignment wrapText="1"/>
    </xf>
    <xf numFmtId="0" fontId="78" fillId="0" borderId="0" xfId="0" applyFont="1" applyAlignment="1">
      <alignment horizontal="right"/>
    </xf>
    <xf numFmtId="0" fontId="4" fillId="0" borderId="0" xfId="3" applyFont="1" applyAlignment="1">
      <alignment horizontal="left" vertical="center"/>
    </xf>
    <xf numFmtId="49" fontId="4" fillId="0" borderId="0" xfId="3" applyNumberFormat="1" applyFont="1" applyAlignment="1">
      <alignment horizontal="left" vertical="center" wrapText="1"/>
    </xf>
    <xf numFmtId="2" fontId="4" fillId="0" borderId="0" xfId="3" applyNumberFormat="1" applyFont="1" applyAlignment="1">
      <alignment horizontal="center" wrapText="1"/>
    </xf>
    <xf numFmtId="2" fontId="4" fillId="0" borderId="0" xfId="3" applyNumberFormat="1" applyFont="1" applyAlignment="1">
      <alignment horizontal="center"/>
    </xf>
    <xf numFmtId="2" fontId="4" fillId="0" borderId="0" xfId="3" applyNumberFormat="1" applyFont="1" applyAlignment="1">
      <alignment horizontal="center" vertical="center"/>
    </xf>
    <xf numFmtId="1" fontId="4" fillId="0" borderId="0" xfId="3" applyNumberFormat="1" applyFont="1" applyAlignment="1">
      <alignment horizontal="center" vertical="center"/>
    </xf>
    <xf numFmtId="0" fontId="4" fillId="0" borderId="0" xfId="3" applyFont="1"/>
    <xf numFmtId="43" fontId="59" fillId="0" borderId="0" xfId="0" applyNumberFormat="1" applyFont="1" applyAlignment="1">
      <alignment horizontal="center" vertical="center" wrapText="1"/>
    </xf>
    <xf numFmtId="0" fontId="0" fillId="0" borderId="26" xfId="0" applyBorder="1" applyAlignment="1">
      <alignment horizontal="center" vertical="center"/>
    </xf>
    <xf numFmtId="170" fontId="0" fillId="0" borderId="36" xfId="0" applyNumberFormat="1" applyBorder="1" applyAlignment="1">
      <alignment horizontal="center" vertical="center"/>
    </xf>
    <xf numFmtId="170" fontId="0" fillId="0" borderId="4" xfId="0" applyNumberFormat="1" applyBorder="1" applyAlignment="1">
      <alignment horizontal="center" vertical="center"/>
    </xf>
    <xf numFmtId="170" fontId="0" fillId="0" borderId="51" xfId="0" applyNumberFormat="1" applyBorder="1" applyAlignment="1">
      <alignment horizontal="center" vertical="center"/>
    </xf>
    <xf numFmtId="0" fontId="33" fillId="0" borderId="0" xfId="0" applyFont="1" applyAlignment="1">
      <alignment vertical="center"/>
    </xf>
    <xf numFmtId="49" fontId="7" fillId="21" borderId="1" xfId="3" applyNumberFormat="1" applyFont="1" applyFill="1" applyBorder="1" applyAlignment="1" applyProtection="1">
      <alignment horizontal="left" vertical="center" wrapText="1"/>
      <protection locked="0"/>
    </xf>
    <xf numFmtId="2" fontId="12" fillId="4" borderId="1" xfId="196" applyNumberFormat="1" applyFont="1" applyFill="1" applyBorder="1" applyAlignment="1">
      <alignment horizontal="center" vertical="center"/>
    </xf>
    <xf numFmtId="2" fontId="12" fillId="4" borderId="1" xfId="3" applyNumberFormat="1" applyFont="1" applyFill="1" applyBorder="1" applyAlignment="1">
      <alignment horizontal="center" vertical="center"/>
    </xf>
    <xf numFmtId="1" fontId="12" fillId="4" borderId="1" xfId="3" applyNumberFormat="1" applyFont="1" applyFill="1" applyBorder="1" applyAlignment="1">
      <alignment horizontal="center" vertical="center"/>
    </xf>
    <xf numFmtId="0" fontId="12" fillId="0" borderId="0" xfId="3" applyFont="1" applyAlignment="1">
      <alignment horizontal="left" vertical="center"/>
    </xf>
    <xf numFmtId="49" fontId="12" fillId="0" borderId="0" xfId="3" applyNumberFormat="1" applyFont="1" applyAlignment="1">
      <alignment horizontal="left" vertical="center" wrapText="1"/>
    </xf>
    <xf numFmtId="2" fontId="7" fillId="3" borderId="0" xfId="3" applyNumberFormat="1" applyFont="1" applyFill="1" applyAlignment="1">
      <alignment horizontal="center" vertical="center" wrapText="1"/>
    </xf>
    <xf numFmtId="2" fontId="12" fillId="0" borderId="0" xfId="3" applyNumberFormat="1" applyFont="1" applyAlignment="1">
      <alignment horizontal="center" vertical="center"/>
    </xf>
    <xf numFmtId="1" fontId="12" fillId="0" borderId="0" xfId="3" applyNumberFormat="1" applyFont="1" applyAlignment="1">
      <alignment horizontal="center" vertical="center"/>
    </xf>
    <xf numFmtId="4" fontId="9" fillId="0" borderId="1" xfId="0" applyNumberFormat="1" applyFont="1" applyBorder="1" applyAlignment="1">
      <alignment horizontal="right" vertical="center"/>
    </xf>
    <xf numFmtId="0" fontId="130" fillId="0" borderId="0" xfId="5" applyFont="1"/>
    <xf numFmtId="2" fontId="12" fillId="0" borderId="1" xfId="3" applyNumberFormat="1" applyFont="1" applyBorder="1" applyAlignment="1">
      <alignment horizontal="center"/>
    </xf>
    <xf numFmtId="2" fontId="12" fillId="0" borderId="0" xfId="3" applyNumberFormat="1" applyFont="1" applyAlignment="1">
      <alignment horizontal="center"/>
    </xf>
    <xf numFmtId="0" fontId="7" fillId="0" borderId="1" xfId="3" applyFont="1" applyBorder="1" applyAlignment="1">
      <alignment horizontal="left" vertical="center" wrapText="1"/>
    </xf>
    <xf numFmtId="43" fontId="18" fillId="0" borderId="28" xfId="4" applyFont="1" applyFill="1" applyBorder="1" applyAlignment="1">
      <alignment vertical="center" wrapText="1"/>
    </xf>
    <xf numFmtId="0" fontId="17" fillId="0" borderId="0" xfId="0" applyFont="1"/>
    <xf numFmtId="0" fontId="41" fillId="0" borderId="0" xfId="0" applyFont="1"/>
    <xf numFmtId="0" fontId="88" fillId="0" borderId="0" xfId="0" applyFont="1" applyAlignment="1">
      <alignment horizontal="right"/>
    </xf>
    <xf numFmtId="43" fontId="55" fillId="0" borderId="33" xfId="4" applyFont="1" applyBorder="1" applyAlignment="1">
      <alignment vertical="center" wrapText="1"/>
    </xf>
    <xf numFmtId="43" fontId="139" fillId="0" borderId="69" xfId="4" applyFont="1" applyBorder="1" applyAlignment="1">
      <alignment vertical="center" wrapText="1"/>
    </xf>
    <xf numFmtId="4" fontId="42" fillId="0" borderId="71" xfId="0" applyNumberFormat="1" applyFont="1" applyBorder="1" applyAlignment="1">
      <alignment horizontal="center" vertical="center"/>
    </xf>
    <xf numFmtId="0" fontId="42" fillId="0" borderId="39" xfId="0" applyFont="1" applyBorder="1" applyAlignment="1">
      <alignment horizontal="center" vertical="center" wrapText="1"/>
    </xf>
    <xf numFmtId="4" fontId="101" fillId="0" borderId="39" xfId="0" applyNumberFormat="1" applyFont="1" applyBorder="1" applyAlignment="1">
      <alignment horizontal="center" vertical="center" wrapText="1"/>
    </xf>
    <xf numFmtId="4" fontId="42" fillId="0" borderId="22" xfId="0" applyNumberFormat="1" applyFont="1" applyBorder="1" applyAlignment="1">
      <alignment horizontal="center" vertical="center"/>
    </xf>
    <xf numFmtId="0" fontId="42" fillId="0" borderId="49" xfId="0" applyFont="1" applyBorder="1" applyAlignment="1">
      <alignment horizontal="center" vertical="center" wrapText="1"/>
    </xf>
    <xf numFmtId="4" fontId="101" fillId="0" borderId="49" xfId="0" applyNumberFormat="1" applyFont="1" applyBorder="1" applyAlignment="1">
      <alignment horizontal="center" vertical="center" wrapText="1"/>
    </xf>
    <xf numFmtId="0" fontId="42" fillId="0" borderId="22" xfId="0" applyFont="1" applyBorder="1" applyAlignment="1">
      <alignment horizontal="center" vertical="center"/>
    </xf>
    <xf numFmtId="0" fontId="101" fillId="0" borderId="49" xfId="0" applyFont="1" applyBorder="1" applyAlignment="1">
      <alignment horizontal="center" vertical="center" wrapText="1"/>
    </xf>
    <xf numFmtId="0" fontId="42" fillId="0" borderId="71" xfId="0" applyFont="1" applyBorder="1" applyAlignment="1">
      <alignment horizontal="center" vertical="center"/>
    </xf>
    <xf numFmtId="0" fontId="101" fillId="0" borderId="39" xfId="0" applyFont="1" applyBorder="1" applyAlignment="1">
      <alignment horizontal="center" vertical="center" wrapText="1"/>
    </xf>
    <xf numFmtId="0" fontId="140" fillId="22" borderId="71" xfId="0" applyFont="1" applyFill="1" applyBorder="1" applyAlignment="1">
      <alignment horizontal="center" vertical="center"/>
    </xf>
    <xf numFmtId="0" fontId="140" fillId="22" borderId="39" xfId="0" applyFont="1" applyFill="1" applyBorder="1" applyAlignment="1">
      <alignment horizontal="center" vertical="center"/>
    </xf>
    <xf numFmtId="0" fontId="140" fillId="22" borderId="22" xfId="0" applyFont="1" applyFill="1" applyBorder="1" applyAlignment="1">
      <alignment horizontal="center" vertical="center"/>
    </xf>
    <xf numFmtId="0" fontId="140" fillId="22" borderId="49" xfId="0" applyFont="1" applyFill="1" applyBorder="1" applyAlignment="1">
      <alignment horizontal="center" vertical="center"/>
    </xf>
    <xf numFmtId="0" fontId="95" fillId="0" borderId="0" xfId="0" applyFont="1" applyAlignment="1">
      <alignment horizontal="right" vertical="center" wrapText="1"/>
    </xf>
    <xf numFmtId="0" fontId="130" fillId="0" borderId="0" xfId="5" applyFont="1" applyAlignment="1">
      <alignment horizontal="left"/>
    </xf>
    <xf numFmtId="0" fontId="0" fillId="0" borderId="0" xfId="0" applyNumberFormat="1" applyAlignment="1">
      <alignment horizontal="center" vertical="center" wrapText="1"/>
    </xf>
    <xf numFmtId="0" fontId="6" fillId="0" borderId="1" xfId="5" applyFont="1" applyBorder="1" applyAlignment="1">
      <alignment horizontal="center" vertical="center" wrapText="1"/>
    </xf>
    <xf numFmtId="0" fontId="15" fillId="0" borderId="2" xfId="5" applyFont="1" applyBorder="1" applyAlignment="1">
      <alignment vertical="center" wrapText="1"/>
    </xf>
    <xf numFmtId="0" fontId="15" fillId="0" borderId="10" xfId="5" applyFont="1" applyBorder="1" applyAlignment="1">
      <alignment vertical="center" wrapText="1"/>
    </xf>
    <xf numFmtId="49" fontId="15" fillId="0" borderId="2" xfId="5" applyNumberFormat="1" applyFont="1" applyBorder="1" applyAlignment="1">
      <alignment horizontal="center" vertical="center" wrapText="1"/>
    </xf>
    <xf numFmtId="49" fontId="15" fillId="0" borderId="10" xfId="5" applyNumberFormat="1" applyFont="1" applyBorder="1" applyAlignment="1">
      <alignment horizontal="center" vertical="center" wrapText="1"/>
    </xf>
    <xf numFmtId="0" fontId="15" fillId="10" borderId="13" xfId="5" applyFont="1" applyFill="1" applyBorder="1" applyAlignment="1">
      <alignment horizontal="center" vertical="center" wrapText="1"/>
    </xf>
    <xf numFmtId="0" fontId="15" fillId="10" borderId="68" xfId="5" applyFont="1" applyFill="1" applyBorder="1" applyAlignment="1">
      <alignment horizontal="center" vertical="center" wrapText="1"/>
    </xf>
    <xf numFmtId="0" fontId="15" fillId="10" borderId="15" xfId="5" applyFont="1" applyFill="1" applyBorder="1" applyAlignment="1">
      <alignment horizontal="center" vertical="center" wrapText="1"/>
    </xf>
    <xf numFmtId="0" fontId="12" fillId="0" borderId="13" xfId="5" applyFont="1" applyBorder="1" applyAlignment="1">
      <alignment horizontal="center" vertical="center" wrapText="1"/>
    </xf>
    <xf numFmtId="0" fontId="12" fillId="0" borderId="68" xfId="5" applyFont="1" applyBorder="1" applyAlignment="1">
      <alignment horizontal="center" vertical="center" wrapText="1"/>
    </xf>
    <xf numFmtId="0" fontId="12" fillId="0" borderId="15" xfId="5" applyFont="1" applyBorder="1" applyAlignment="1">
      <alignment horizontal="center" vertical="center" wrapText="1"/>
    </xf>
    <xf numFmtId="43" fontId="6" fillId="0" borderId="1" xfId="6" applyFont="1" applyFill="1" applyBorder="1" applyAlignment="1">
      <alignment horizontal="center" vertical="center" wrapText="1"/>
    </xf>
    <xf numFmtId="0" fontId="88" fillId="0" borderId="0" xfId="0" applyFont="1" applyAlignment="1">
      <alignment horizontal="right" wrapText="1"/>
    </xf>
    <xf numFmtId="0" fontId="62" fillId="0" borderId="0" xfId="5" applyFont="1" applyAlignment="1">
      <alignment horizontal="left"/>
    </xf>
    <xf numFmtId="0" fontId="88" fillId="0" borderId="0" xfId="0" applyFont="1" applyAlignment="1">
      <alignment horizontal="right"/>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5" applyFont="1" applyBorder="1" applyAlignment="1">
      <alignment horizontal="center" vertical="center" wrapText="1"/>
    </xf>
    <xf numFmtId="0" fontId="9" fillId="0" borderId="15" xfId="5" applyFont="1" applyBorder="1" applyAlignment="1">
      <alignment horizontal="center" vertical="center" wrapText="1"/>
    </xf>
    <xf numFmtId="0" fontId="6" fillId="0" borderId="13" xfId="5" applyFont="1" applyBorder="1" applyAlignment="1">
      <alignment horizontal="center" vertical="center" wrapText="1"/>
    </xf>
    <xf numFmtId="0" fontId="6" fillId="0" borderId="15" xfId="5" applyFont="1" applyBorder="1" applyAlignment="1">
      <alignment horizontal="center" vertical="center" wrapText="1"/>
    </xf>
    <xf numFmtId="1" fontId="91" fillId="10" borderId="0" xfId="5" applyNumberFormat="1" applyFont="1" applyFill="1" applyAlignment="1">
      <alignment horizontal="center" vertical="center" wrapText="1"/>
    </xf>
    <xf numFmtId="1" fontId="91" fillId="10" borderId="0" xfId="5" applyNumberFormat="1" applyFont="1" applyFill="1" applyAlignment="1">
      <alignment horizontal="center" vertical="center"/>
    </xf>
    <xf numFmtId="0" fontId="15" fillId="9" borderId="1" xfId="5" applyFont="1" applyFill="1" applyBorder="1" applyAlignment="1">
      <alignment vertical="center" wrapText="1"/>
    </xf>
    <xf numFmtId="0" fontId="1" fillId="0" borderId="1" xfId="0" applyFont="1" applyBorder="1" applyAlignment="1">
      <alignment horizontal="left" vertical="center" wrapText="1"/>
    </xf>
    <xf numFmtId="0" fontId="68" fillId="15" borderId="4" xfId="0" applyFont="1" applyFill="1" applyBorder="1" applyAlignment="1">
      <alignment horizontal="center" vertical="center" wrapText="1"/>
    </xf>
    <xf numFmtId="0" fontId="68" fillId="15" borderId="2" xfId="0" applyFont="1" applyFill="1" applyBorder="1" applyAlignment="1">
      <alignment horizontal="center" vertical="center" wrapText="1"/>
    </xf>
    <xf numFmtId="0" fontId="68" fillId="15" borderId="10" xfId="0" applyFont="1" applyFill="1" applyBorder="1" applyAlignment="1">
      <alignment horizontal="center" vertical="center" wrapText="1"/>
    </xf>
    <xf numFmtId="0" fontId="0" fillId="0" borderId="0" xfId="0" applyAlignment="1">
      <alignment horizontal="right" wrapText="1"/>
    </xf>
    <xf numFmtId="0" fontId="95" fillId="0" borderId="0" xfId="0" applyFont="1" applyAlignment="1">
      <alignment horizontal="center" vertical="center" wrapText="1"/>
    </xf>
    <xf numFmtId="0" fontId="67" fillId="0" borderId="1" xfId="0" applyFont="1" applyBorder="1" applyAlignment="1">
      <alignment horizontal="center" vertical="center" wrapText="1"/>
    </xf>
    <xf numFmtId="0" fontId="94" fillId="0" borderId="4" xfId="0" applyFont="1" applyBorder="1" applyAlignment="1">
      <alignment horizontal="center" vertical="center" wrapText="1"/>
    </xf>
    <xf numFmtId="0" fontId="94" fillId="0" borderId="2" xfId="0" applyFont="1" applyBorder="1" applyAlignment="1">
      <alignment horizontal="center" vertical="center" wrapText="1"/>
    </xf>
    <xf numFmtId="0" fontId="94" fillId="0" borderId="10" xfId="0" applyFont="1" applyBorder="1" applyAlignment="1">
      <alignment horizontal="center" vertical="center" wrapText="1"/>
    </xf>
    <xf numFmtId="0" fontId="68" fillId="15" borderId="1" xfId="0" applyFont="1" applyFill="1" applyBorder="1" applyAlignment="1">
      <alignment horizontal="center" vertical="center" wrapText="1"/>
    </xf>
    <xf numFmtId="0" fontId="0" fillId="6" borderId="0" xfId="0" applyFill="1" applyAlignment="1">
      <alignment horizontal="left"/>
    </xf>
    <xf numFmtId="0" fontId="0" fillId="6" borderId="0" xfId="0" applyFill="1" applyAlignment="1"/>
    <xf numFmtId="0" fontId="0" fillId="12" borderId="1" xfId="0" applyFill="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0" xfId="0" applyFont="1" applyBorder="1" applyAlignment="1">
      <alignment horizontal="center" vertical="center" wrapText="1"/>
    </xf>
    <xf numFmtId="0" fontId="69" fillId="12" borderId="4" xfId="0" applyFont="1" applyFill="1" applyBorder="1" applyAlignment="1">
      <alignment horizontal="center" wrapText="1"/>
    </xf>
    <xf numFmtId="0" fontId="69" fillId="12" borderId="2" xfId="0" applyFont="1" applyFill="1" applyBorder="1" applyAlignment="1">
      <alignment horizontal="center" wrapText="1"/>
    </xf>
    <xf numFmtId="0" fontId="69" fillId="12" borderId="10" xfId="0" applyFont="1" applyFill="1" applyBorder="1" applyAlignment="1">
      <alignment horizontal="center" wrapText="1"/>
    </xf>
    <xf numFmtId="0" fontId="0" fillId="12" borderId="1" xfId="0" applyFill="1" applyBorder="1" applyAlignment="1">
      <alignment horizontal="center" wrapText="1"/>
    </xf>
    <xf numFmtId="0" fontId="0" fillId="12" borderId="15" xfId="0" applyFill="1" applyBorder="1" applyAlignment="1">
      <alignment horizontal="center" wrapText="1"/>
    </xf>
    <xf numFmtId="0" fontId="130" fillId="0" borderId="0" xfId="5" applyFont="1" applyAlignment="1">
      <alignment horizontal="left"/>
    </xf>
    <xf numFmtId="0" fontId="141" fillId="3" borderId="1" xfId="0" applyFont="1" applyFill="1" applyBorder="1" applyAlignment="1">
      <alignment horizontal="center" vertical="center" wrapText="1"/>
    </xf>
    <xf numFmtId="0" fontId="0" fillId="0" borderId="1" xfId="0" applyBorder="1" applyAlignment="1">
      <alignment horizontal="center" wrapText="1"/>
    </xf>
    <xf numFmtId="0" fontId="68" fillId="0" borderId="15" xfId="0" applyFont="1" applyBorder="1" applyAlignment="1">
      <alignment horizontal="center" vertical="center" wrapText="1"/>
    </xf>
    <xf numFmtId="0" fontId="9" fillId="3" borderId="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58" fillId="0" borderId="4" xfId="0" applyFont="1" applyBorder="1" applyAlignment="1">
      <alignment horizontal="center" vertical="center" wrapText="1"/>
    </xf>
    <xf numFmtId="0" fontId="58" fillId="0" borderId="2"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1" xfId="0" applyFont="1" applyBorder="1" applyAlignment="1">
      <alignment horizontal="center" vertical="center" wrapText="1"/>
    </xf>
    <xf numFmtId="0" fontId="75" fillId="0" borderId="0" xfId="0" applyFont="1" applyAlignment="1">
      <alignment horizontal="right" wrapText="1"/>
    </xf>
    <xf numFmtId="0" fontId="75" fillId="0" borderId="0" xfId="0" applyFont="1" applyAlignment="1">
      <alignment horizontal="right"/>
    </xf>
    <xf numFmtId="0" fontId="31" fillId="0" borderId="0" xfId="0" applyFont="1" applyAlignment="1">
      <alignment horizontal="center" vertical="center" wrapText="1"/>
    </xf>
    <xf numFmtId="0" fontId="58" fillId="12" borderId="1" xfId="0" applyFont="1" applyFill="1" applyBorder="1" applyAlignment="1">
      <alignment horizontal="center" vertical="center" wrapText="1"/>
    </xf>
    <xf numFmtId="0" fontId="58" fillId="12" borderId="1" xfId="0" applyFont="1" applyFill="1" applyBorder="1" applyAlignment="1">
      <alignment horizontal="center" vertical="center"/>
    </xf>
    <xf numFmtId="0" fontId="74" fillId="12" borderId="1" xfId="0" applyFont="1" applyFill="1" applyBorder="1" applyAlignment="1">
      <alignment horizontal="center" vertical="center"/>
    </xf>
    <xf numFmtId="0" fontId="58" fillId="0" borderId="1" xfId="0" applyFont="1" applyBorder="1" applyAlignment="1">
      <alignment horizontal="center" wrapText="1"/>
    </xf>
    <xf numFmtId="0" fontId="58" fillId="0" borderId="4" xfId="0" applyFont="1" applyBorder="1" applyAlignment="1">
      <alignment horizontal="center" vertical="center"/>
    </xf>
    <xf numFmtId="0" fontId="58" fillId="0" borderId="2" xfId="0" applyFont="1" applyBorder="1" applyAlignment="1">
      <alignment horizontal="center" vertical="center"/>
    </xf>
    <xf numFmtId="0" fontId="58" fillId="0" borderId="10" xfId="0" applyFont="1" applyBorder="1" applyAlignment="1">
      <alignment horizontal="center" vertical="center"/>
    </xf>
    <xf numFmtId="0" fontId="84" fillId="18" borderId="4" xfId="0" applyFont="1" applyFill="1" applyBorder="1" applyAlignment="1">
      <alignment horizontal="center" vertical="center" wrapText="1"/>
    </xf>
    <xf numFmtId="0" fontId="84" fillId="18" borderId="2" xfId="0" applyFont="1" applyFill="1" applyBorder="1" applyAlignment="1">
      <alignment horizontal="center" vertical="center" wrapText="1"/>
    </xf>
    <xf numFmtId="0" fontId="84" fillId="18" borderId="10" xfId="0" applyFont="1" applyFill="1" applyBorder="1" applyAlignment="1">
      <alignment horizontal="center" vertical="center" wrapText="1"/>
    </xf>
    <xf numFmtId="0" fontId="85" fillId="0" borderId="14" xfId="0" applyFont="1" applyBorder="1" applyAlignment="1">
      <alignment horizontal="center" wrapText="1"/>
    </xf>
    <xf numFmtId="0" fontId="85" fillId="0" borderId="12" xfId="0" applyFont="1" applyBorder="1" applyAlignment="1">
      <alignment horizontal="center" wrapText="1"/>
    </xf>
    <xf numFmtId="0" fontId="85" fillId="0" borderId="24" xfId="0" applyFont="1" applyBorder="1" applyAlignment="1">
      <alignment horizontal="center" wrapText="1"/>
    </xf>
    <xf numFmtId="0" fontId="85" fillId="0" borderId="20" xfId="0" applyFont="1" applyBorder="1" applyAlignment="1">
      <alignment horizontal="center" wrapText="1"/>
    </xf>
    <xf numFmtId="0" fontId="85" fillId="0" borderId="17" xfId="0" applyFont="1" applyBorder="1" applyAlignment="1">
      <alignment horizontal="center" wrapText="1"/>
    </xf>
    <xf numFmtId="0" fontId="85" fillId="0" borderId="23" xfId="0" applyFont="1" applyBorder="1" applyAlignment="1">
      <alignment horizontal="center" wrapText="1"/>
    </xf>
    <xf numFmtId="0" fontId="84" fillId="0" borderId="4" xfId="0" applyFont="1" applyBorder="1" applyAlignment="1">
      <alignment horizontal="center" vertical="center" wrapText="1"/>
    </xf>
    <xf numFmtId="0" fontId="84" fillId="0" borderId="2" xfId="0" applyFont="1" applyBorder="1" applyAlignment="1">
      <alignment horizontal="center" vertical="center" wrapText="1"/>
    </xf>
    <xf numFmtId="0" fontId="84" fillId="0" borderId="10" xfId="0" applyFont="1" applyBorder="1" applyAlignment="1">
      <alignment horizontal="center" vertical="center" wrapText="1"/>
    </xf>
    <xf numFmtId="0" fontId="89" fillId="0" borderId="0" xfId="63" applyFont="1" applyAlignment="1">
      <alignment horizontal="center" vertical="center" wrapText="1"/>
    </xf>
    <xf numFmtId="0" fontId="86" fillId="0" borderId="0" xfId="5" applyFont="1" applyAlignment="1">
      <alignment horizontal="left"/>
    </xf>
    <xf numFmtId="0" fontId="14" fillId="0" borderId="0" xfId="0" applyFont="1" applyAlignment="1">
      <alignment horizontal="center" vertical="center" wrapText="1"/>
    </xf>
    <xf numFmtId="0" fontId="14" fillId="0" borderId="0" xfId="0" applyFont="1" applyAlignment="1">
      <alignment horizontal="center" vertical="center"/>
    </xf>
    <xf numFmtId="0" fontId="35" fillId="0" borderId="1" xfId="0" applyFont="1" applyBorder="1" applyAlignment="1">
      <alignment horizontal="center" vertical="center"/>
    </xf>
    <xf numFmtId="0" fontId="35" fillId="0" borderId="10"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5" xfId="0" applyFont="1" applyBorder="1" applyAlignment="1">
      <alignment horizontal="center" vertical="center" wrapText="1"/>
    </xf>
    <xf numFmtId="0" fontId="34" fillId="16" borderId="58" xfId="0" applyFont="1" applyFill="1" applyBorder="1" applyAlignment="1">
      <alignment horizontal="left" vertical="center" wrapText="1"/>
    </xf>
    <xf numFmtId="0" fontId="34" fillId="16" borderId="61" xfId="0" applyFont="1" applyFill="1" applyBorder="1" applyAlignment="1">
      <alignment horizontal="left" vertical="center" wrapText="1"/>
    </xf>
    <xf numFmtId="0" fontId="34" fillId="16" borderId="39" xfId="0" applyFont="1" applyFill="1" applyBorder="1" applyAlignment="1">
      <alignment horizontal="left" vertical="center" wrapText="1"/>
    </xf>
    <xf numFmtId="170" fontId="34" fillId="16" borderId="58" xfId="0" applyNumberFormat="1" applyFont="1" applyFill="1" applyBorder="1" applyAlignment="1">
      <alignment horizontal="right"/>
    </xf>
    <xf numFmtId="170" fontId="34" fillId="16" borderId="39" xfId="0" applyNumberFormat="1" applyFont="1" applyFill="1" applyBorder="1" applyAlignment="1">
      <alignment horizontal="right"/>
    </xf>
    <xf numFmtId="0" fontId="0" fillId="0" borderId="36" xfId="0" applyBorder="1" applyAlignment="1">
      <alignment horizontal="left" vertical="center"/>
    </xf>
    <xf numFmtId="0" fontId="0" fillId="0" borderId="37" xfId="0" applyBorder="1" applyAlignment="1">
      <alignment horizontal="left" vertical="center"/>
    </xf>
    <xf numFmtId="170" fontId="0" fillId="0" borderId="36" xfId="0" applyNumberFormat="1" applyBorder="1" applyAlignment="1">
      <alignment horizontal="center" vertical="center"/>
    </xf>
    <xf numFmtId="170" fontId="0" fillId="0" borderId="40" xfId="0" applyNumberFormat="1" applyBorder="1" applyAlignment="1">
      <alignment horizontal="center" vertical="center"/>
    </xf>
    <xf numFmtId="0" fontId="0" fillId="0" borderId="51" xfId="0" applyBorder="1" applyAlignment="1">
      <alignment horizontal="left" vertical="center"/>
    </xf>
    <xf numFmtId="0" fontId="0" fillId="0" borderId="67" xfId="0" applyBorder="1" applyAlignment="1">
      <alignment horizontal="left" vertical="center"/>
    </xf>
    <xf numFmtId="170" fontId="0" fillId="0" borderId="51" xfId="0" applyNumberFormat="1" applyBorder="1" applyAlignment="1">
      <alignment horizontal="center" vertical="center"/>
    </xf>
    <xf numFmtId="170" fontId="0" fillId="0" borderId="64" xfId="0" applyNumberFormat="1" applyBorder="1" applyAlignment="1">
      <alignment horizontal="center" vertical="center"/>
    </xf>
    <xf numFmtId="0" fontId="73" fillId="0" borderId="1" xfId="0" applyFont="1" applyBorder="1" applyAlignment="1" applyProtection="1">
      <alignment horizontal="left" vertical="center" wrapText="1"/>
      <protection locked="0" hidden="1"/>
    </xf>
    <xf numFmtId="0" fontId="1" fillId="0" borderId="57" xfId="0" applyFont="1" applyBorder="1" applyAlignment="1">
      <alignment horizontal="right"/>
    </xf>
    <xf numFmtId="0" fontId="1" fillId="0" borderId="45" xfId="0" applyFont="1" applyBorder="1" applyAlignment="1">
      <alignment horizontal="right"/>
    </xf>
    <xf numFmtId="170" fontId="34" fillId="0" borderId="58" xfId="0" applyNumberFormat="1" applyFont="1" applyBorder="1" applyAlignment="1">
      <alignment horizontal="right" vertical="center"/>
    </xf>
    <xf numFmtId="170" fontId="34" fillId="0" borderId="39" xfId="0" applyNumberFormat="1" applyFont="1" applyBorder="1" applyAlignment="1">
      <alignment horizontal="right" vertical="center"/>
    </xf>
    <xf numFmtId="0" fontId="9" fillId="0" borderId="9"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39" xfId="0" applyFont="1" applyBorder="1" applyAlignment="1">
      <alignment horizontal="center" vertical="center" wrapText="1"/>
    </xf>
    <xf numFmtId="170" fontId="34" fillId="0" borderId="34" xfId="0" applyNumberFormat="1" applyFont="1" applyBorder="1" applyAlignment="1">
      <alignment horizontal="right"/>
    </xf>
    <xf numFmtId="0" fontId="34" fillId="0" borderId="52" xfId="0" applyFont="1" applyBorder="1" applyAlignment="1">
      <alignment horizontal="right"/>
    </xf>
    <xf numFmtId="0" fontId="34" fillId="0" borderId="0" xfId="0" applyFont="1" applyAlignment="1">
      <alignment horizontal="left" vertical="center"/>
    </xf>
    <xf numFmtId="170" fontId="0" fillId="0" borderId="7" xfId="0" applyNumberFormat="1" applyBorder="1" applyAlignment="1">
      <alignment horizontal="center" vertical="center"/>
    </xf>
    <xf numFmtId="170" fontId="0" fillId="0" borderId="50" xfId="0" applyNumberFormat="1" applyBorder="1" applyAlignment="1">
      <alignment horizontal="center" vertical="center"/>
    </xf>
    <xf numFmtId="0" fontId="73" fillId="0" borderId="30" xfId="0" applyFont="1" applyBorder="1" applyAlignment="1" applyProtection="1">
      <alignment horizontal="left" vertical="center" wrapText="1"/>
      <protection locked="0" hidden="1"/>
    </xf>
    <xf numFmtId="170" fontId="0" fillId="0" borderId="63" xfId="0" applyNumberFormat="1" applyBorder="1" applyAlignment="1">
      <alignment horizontal="center" vertical="center"/>
    </xf>
    <xf numFmtId="0" fontId="9" fillId="0" borderId="33"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9" xfId="0" applyFont="1" applyBorder="1" applyAlignment="1">
      <alignment horizontal="center" vertical="center" wrapText="1"/>
    </xf>
    <xf numFmtId="0" fontId="73" fillId="0" borderId="26" xfId="0" applyFont="1" applyBorder="1" applyAlignment="1" applyProtection="1">
      <alignment horizontal="left" vertical="center" wrapText="1"/>
      <protection locked="0" hidden="1"/>
    </xf>
    <xf numFmtId="170" fontId="0" fillId="0" borderId="41" xfId="0" applyNumberFormat="1" applyBorder="1" applyAlignment="1">
      <alignment horizontal="center" vertical="center"/>
    </xf>
    <xf numFmtId="0" fontId="33" fillId="0" borderId="0" xfId="0" applyFont="1" applyAlignment="1">
      <alignment horizontal="center" vertical="center"/>
    </xf>
    <xf numFmtId="0" fontId="35" fillId="8" borderId="1" xfId="0" applyFont="1" applyFill="1" applyBorder="1" applyAlignment="1">
      <alignment horizontal="center" vertical="center"/>
    </xf>
    <xf numFmtId="0" fontId="35" fillId="8" borderId="10" xfId="0" applyFont="1" applyFill="1" applyBorder="1" applyAlignment="1">
      <alignment horizontal="center" vertical="center" wrapText="1"/>
    </xf>
    <xf numFmtId="0" fontId="35" fillId="8" borderId="1" xfId="0" applyFont="1" applyFill="1" applyBorder="1" applyAlignment="1">
      <alignment horizontal="center" vertical="center" wrapText="1"/>
    </xf>
    <xf numFmtId="0" fontId="36" fillId="8" borderId="13" xfId="0" applyFont="1" applyFill="1" applyBorder="1" applyAlignment="1">
      <alignment horizontal="center" vertical="center" wrapText="1"/>
    </xf>
    <xf numFmtId="0" fontId="36" fillId="8" borderId="15" xfId="0" applyFont="1" applyFill="1" applyBorder="1" applyAlignment="1">
      <alignment horizontal="center" vertical="center" wrapText="1"/>
    </xf>
    <xf numFmtId="0" fontId="34" fillId="0" borderId="12" xfId="0" applyFont="1" applyBorder="1" applyAlignment="1">
      <alignment horizontal="left" vertical="center"/>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7" xfId="0" applyFont="1" applyBorder="1" applyAlignment="1">
      <alignment horizontal="center" vertical="center" wrapText="1"/>
    </xf>
    <xf numFmtId="0" fontId="6" fillId="0" borderId="5" xfId="63" applyFont="1" applyBorder="1" applyAlignment="1">
      <alignment horizontal="center" vertical="center" wrapText="1"/>
    </xf>
    <xf numFmtId="0" fontId="6" fillId="0" borderId="59" xfId="63" applyFont="1" applyBorder="1" applyAlignment="1">
      <alignment horizontal="center" vertical="center" wrapText="1"/>
    </xf>
    <xf numFmtId="0" fontId="6" fillId="0" borderId="22" xfId="63" applyFont="1" applyBorder="1" applyAlignment="1">
      <alignment horizontal="center" vertical="center" wrapText="1"/>
    </xf>
    <xf numFmtId="0" fontId="100" fillId="0" borderId="0" xfId="63" applyFont="1" applyAlignment="1">
      <alignment horizontal="center" vertical="center" wrapText="1"/>
    </xf>
    <xf numFmtId="0" fontId="18" fillId="0" borderId="0" xfId="63" applyFont="1" applyAlignment="1">
      <alignment horizontal="center" vertical="center" wrapText="1"/>
    </xf>
    <xf numFmtId="0" fontId="18" fillId="0" borderId="42" xfId="63" applyFont="1" applyBorder="1" applyAlignment="1">
      <alignment horizontal="center" vertical="center" wrapText="1"/>
    </xf>
    <xf numFmtId="0" fontId="18" fillId="0" borderId="3" xfId="63" applyFont="1" applyBorder="1" applyAlignment="1">
      <alignment horizontal="center" vertical="center" wrapText="1"/>
    </xf>
    <xf numFmtId="43" fontId="18" fillId="0" borderId="27" xfId="4" applyFont="1" applyFill="1" applyBorder="1" applyAlignment="1">
      <alignment horizontal="center" vertical="center" wrapText="1"/>
    </xf>
    <xf numFmtId="43" fontId="18" fillId="0" borderId="28" xfId="4" applyFont="1" applyFill="1" applyBorder="1" applyAlignment="1">
      <alignment horizontal="center" vertical="center" wrapText="1"/>
    </xf>
    <xf numFmtId="0" fontId="17" fillId="0" borderId="0" xfId="0" applyFont="1" applyAlignment="1">
      <alignment horizontal="left"/>
    </xf>
    <xf numFmtId="0" fontId="41" fillId="0" borderId="0" xfId="0" applyFont="1" applyAlignment="1">
      <alignment horizontal="left"/>
    </xf>
    <xf numFmtId="0" fontId="0" fillId="0" borderId="15" xfId="0" applyBorder="1" applyAlignment="1">
      <alignment horizontal="left" vertical="center"/>
    </xf>
    <xf numFmtId="170" fontId="0" fillId="0" borderId="53" xfId="0" applyNumberFormat="1" applyBorder="1" applyAlignment="1">
      <alignment horizontal="center" vertical="center"/>
    </xf>
    <xf numFmtId="170" fontId="0" fillId="0" borderId="54" xfId="0" applyNumberFormat="1" applyBorder="1" applyAlignment="1">
      <alignment horizontal="center" vertical="center"/>
    </xf>
    <xf numFmtId="0" fontId="0" fillId="0" borderId="1" xfId="0" applyBorder="1" applyAlignment="1">
      <alignment horizontal="left" vertical="center"/>
    </xf>
    <xf numFmtId="0" fontId="0" fillId="0" borderId="30" xfId="0" applyBorder="1" applyAlignment="1">
      <alignment horizontal="left" vertical="center"/>
    </xf>
    <xf numFmtId="0" fontId="34" fillId="13" borderId="18" xfId="0" applyFont="1" applyFill="1" applyBorder="1" applyAlignment="1">
      <alignment horizontal="left" vertical="center" wrapText="1"/>
    </xf>
    <xf numFmtId="0" fontId="34" fillId="13" borderId="8" xfId="0" applyFont="1" applyFill="1" applyBorder="1" applyAlignment="1">
      <alignment horizontal="left" vertical="center" wrapText="1"/>
    </xf>
    <xf numFmtId="0" fontId="34" fillId="13" borderId="9" xfId="0" applyFont="1" applyFill="1" applyBorder="1" applyAlignment="1">
      <alignment horizontal="left" vertical="center" wrapText="1"/>
    </xf>
    <xf numFmtId="170" fontId="34" fillId="21" borderId="18" xfId="0" applyNumberFormat="1" applyFont="1" applyFill="1" applyBorder="1" applyAlignment="1">
      <alignment horizontal="right"/>
    </xf>
    <xf numFmtId="170" fontId="34" fillId="21" borderId="19" xfId="0" applyNumberFormat="1" applyFont="1" applyFill="1" applyBorder="1" applyAlignment="1">
      <alignment horizontal="right"/>
    </xf>
    <xf numFmtId="170" fontId="34" fillId="0" borderId="0" xfId="0" applyNumberFormat="1" applyFont="1" applyAlignment="1">
      <alignment horizontal="right"/>
    </xf>
    <xf numFmtId="0" fontId="38" fillId="0" borderId="26" xfId="0" applyFont="1" applyBorder="1" applyAlignment="1" applyProtection="1">
      <alignment horizontal="left" vertical="center" wrapText="1"/>
      <protection locked="0" hidden="1"/>
    </xf>
    <xf numFmtId="0" fontId="38" fillId="0" borderId="30" xfId="0" applyFont="1" applyBorder="1" applyAlignment="1" applyProtection="1">
      <alignment horizontal="left" vertical="center" wrapText="1"/>
      <protection locked="0" hidden="1"/>
    </xf>
    <xf numFmtId="0" fontId="1" fillId="0" borderId="0" xfId="0" applyFont="1" applyAlignment="1">
      <alignment horizontal="right"/>
    </xf>
    <xf numFmtId="170" fontId="0" fillId="0" borderId="29" xfId="0" applyNumberFormat="1" applyBorder="1" applyAlignment="1">
      <alignment horizontal="center"/>
    </xf>
    <xf numFmtId="0" fontId="0" fillId="0" borderId="31" xfId="0" applyBorder="1" applyAlignment="1">
      <alignment horizontal="center"/>
    </xf>
    <xf numFmtId="170" fontId="0" fillId="0" borderId="3" xfId="0" applyNumberFormat="1" applyBorder="1" applyAlignment="1">
      <alignment horizontal="center"/>
    </xf>
    <xf numFmtId="0" fontId="0" fillId="0" borderId="28" xfId="0" applyBorder="1" applyAlignment="1">
      <alignment horizontal="center"/>
    </xf>
    <xf numFmtId="170" fontId="0" fillId="0" borderId="41" xfId="0" applyNumberFormat="1" applyBorder="1" applyAlignment="1">
      <alignment horizontal="center"/>
    </xf>
    <xf numFmtId="170" fontId="0" fillId="0" borderId="40" xfId="0" applyNumberFormat="1" applyBorder="1" applyAlignment="1">
      <alignment horizontal="center"/>
    </xf>
    <xf numFmtId="0" fontId="38" fillId="0" borderId="1" xfId="0" applyFont="1" applyBorder="1" applyAlignment="1" applyProtection="1">
      <alignment horizontal="left" vertical="center" wrapText="1"/>
      <protection locked="0" hidden="1"/>
    </xf>
    <xf numFmtId="0" fontId="9" fillId="0" borderId="8"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170" fontId="0" fillId="0" borderId="7" xfId="0" applyNumberFormat="1" applyBorder="1" applyAlignment="1">
      <alignment horizontal="center"/>
    </xf>
    <xf numFmtId="170" fontId="0" fillId="0" borderId="50" xfId="0" applyNumberFormat="1" applyBorder="1" applyAlignment="1">
      <alignment horizontal="center"/>
    </xf>
    <xf numFmtId="1" fontId="45" fillId="0" borderId="0" xfId="0" applyNumberFormat="1" applyFont="1" applyAlignment="1">
      <alignment horizontal="left" vertical="center" wrapText="1"/>
    </xf>
    <xf numFmtId="1" fontId="46" fillId="0" borderId="0" xfId="0" applyNumberFormat="1" applyFont="1" applyAlignment="1">
      <alignment horizontal="right" vertical="center"/>
    </xf>
    <xf numFmtId="2" fontId="18" fillId="0" borderId="0" xfId="0" applyNumberFormat="1" applyFont="1" applyAlignment="1">
      <alignment horizontal="center" vertical="center" wrapText="1"/>
    </xf>
    <xf numFmtId="167" fontId="18" fillId="0" borderId="0" xfId="0" applyNumberFormat="1" applyFont="1" applyAlignment="1">
      <alignment horizontal="center" vertical="center" wrapText="1"/>
    </xf>
    <xf numFmtId="2" fontId="0" fillId="0" borderId="0" xfId="0" applyNumberFormat="1" applyFont="1" applyAlignment="1">
      <alignment horizontal="center" vertical="center" wrapText="1"/>
    </xf>
    <xf numFmtId="0" fontId="1" fillId="0" borderId="0" xfId="0" applyFont="1" applyAlignment="1">
      <alignment horizontal="center" vertical="center"/>
    </xf>
    <xf numFmtId="2" fontId="101" fillId="0" borderId="0" xfId="0" applyNumberFormat="1" applyFont="1" applyAlignment="1">
      <alignment horizontal="right" vertical="center" wrapText="1"/>
    </xf>
    <xf numFmtId="2" fontId="0" fillId="0" borderId="0" xfId="0" applyNumberFormat="1" applyAlignment="1">
      <alignment horizontal="right" vertical="center" wrapText="1"/>
    </xf>
    <xf numFmtId="0" fontId="1" fillId="0" borderId="0" xfId="0" applyFont="1" applyAlignment="1">
      <alignment horizontal="right" vertical="center" wrapText="1"/>
    </xf>
    <xf numFmtId="0" fontId="78" fillId="12" borderId="58" xfId="0" applyFont="1" applyFill="1" applyBorder="1" applyAlignment="1">
      <alignment horizontal="center" vertical="center" wrapText="1"/>
    </xf>
    <xf numFmtId="0" fontId="78" fillId="12" borderId="61" xfId="0" applyFont="1" applyFill="1" applyBorder="1" applyAlignment="1">
      <alignment horizontal="center" vertical="center" wrapText="1"/>
    </xf>
    <xf numFmtId="0" fontId="78" fillId="12" borderId="39" xfId="0" applyFont="1" applyFill="1" applyBorder="1" applyAlignment="1">
      <alignment horizontal="center" vertical="center" wrapText="1"/>
    </xf>
    <xf numFmtId="1" fontId="86" fillId="0" borderId="0" xfId="0" applyNumberFormat="1" applyFont="1" applyAlignment="1">
      <alignment horizontal="center" wrapText="1"/>
    </xf>
    <xf numFmtId="1" fontId="83" fillId="0" borderId="0" xfId="0" applyNumberFormat="1" applyFont="1" applyAlignment="1">
      <alignment horizontal="left" wrapText="1"/>
    </xf>
    <xf numFmtId="1" fontId="90" fillId="0" borderId="0" xfId="0" applyNumberFormat="1" applyFont="1" applyAlignment="1">
      <alignment horizontal="left" vertical="center" wrapText="1"/>
    </xf>
    <xf numFmtId="2" fontId="97" fillId="0" borderId="0" xfId="0" applyNumberFormat="1" applyFont="1" applyAlignment="1">
      <alignment horizontal="right" vertical="center" wrapText="1"/>
    </xf>
    <xf numFmtId="0" fontId="95" fillId="0" borderId="0" xfId="0" applyFont="1" applyAlignment="1">
      <alignment horizontal="right" vertical="center" wrapText="1"/>
    </xf>
    <xf numFmtId="2" fontId="135" fillId="0" borderId="0" xfId="0" applyNumberFormat="1" applyFont="1" applyAlignment="1">
      <alignment horizontal="right" vertical="center" wrapText="1"/>
    </xf>
    <xf numFmtId="0" fontId="98" fillId="0" borderId="0" xfId="0" applyFont="1" applyAlignment="1">
      <alignment horizontal="center"/>
    </xf>
    <xf numFmtId="2" fontId="97" fillId="0" borderId="0" xfId="0" applyNumberFormat="1" applyFont="1" applyAlignment="1">
      <alignment horizontal="left" vertical="center" wrapText="1"/>
    </xf>
    <xf numFmtId="2" fontId="135" fillId="0" borderId="0" xfId="0" applyNumberFormat="1" applyFont="1" applyAlignment="1">
      <alignment horizontal="left" vertical="center" wrapText="1"/>
    </xf>
    <xf numFmtId="0" fontId="96" fillId="0" borderId="0" xfId="0" applyFont="1" applyAlignment="1">
      <alignment horizontal="center"/>
    </xf>
    <xf numFmtId="0" fontId="120" fillId="0" borderId="0" xfId="63" applyFont="1" applyAlignment="1">
      <alignment horizontal="center" wrapText="1"/>
    </xf>
    <xf numFmtId="0" fontId="118" fillId="13" borderId="20" xfId="63" applyFont="1" applyFill="1" applyBorder="1" applyAlignment="1">
      <alignment horizontal="center" wrapText="1"/>
    </xf>
    <xf numFmtId="0" fontId="118" fillId="13" borderId="17" xfId="63" applyFont="1" applyFill="1" applyBorder="1" applyAlignment="1">
      <alignment horizontal="center" wrapText="1"/>
    </xf>
    <xf numFmtId="0" fontId="113" fillId="3" borderId="13" xfId="63" applyFont="1" applyFill="1" applyBorder="1" applyAlignment="1">
      <alignment horizontal="center" vertical="center" wrapText="1"/>
    </xf>
    <xf numFmtId="0" fontId="113" fillId="3" borderId="15" xfId="63" applyFont="1" applyFill="1" applyBorder="1" applyAlignment="1">
      <alignment horizontal="center" vertical="center" wrapText="1"/>
    </xf>
    <xf numFmtId="0" fontId="113" fillId="0" borderId="13" xfId="63" applyFont="1" applyBorder="1" applyAlignment="1">
      <alignment horizontal="center" vertical="center" wrapText="1"/>
    </xf>
    <xf numFmtId="0" fontId="113" fillId="0" borderId="15" xfId="63" applyFont="1" applyBorder="1" applyAlignment="1">
      <alignment horizontal="center" vertical="center" wrapText="1"/>
    </xf>
    <xf numFmtId="0" fontId="116" fillId="0" borderId="14" xfId="63" applyFont="1" applyBorder="1" applyAlignment="1">
      <alignment horizontal="center" vertical="center" wrapText="1"/>
    </xf>
    <xf numFmtId="0" fontId="116" fillId="0" borderId="12" xfId="63" applyFont="1" applyBorder="1" applyAlignment="1">
      <alignment horizontal="center" vertical="center" wrapText="1"/>
    </xf>
    <xf numFmtId="0" fontId="116" fillId="0" borderId="24" xfId="63" applyFont="1" applyBorder="1" applyAlignment="1">
      <alignment horizontal="center" vertical="center" wrapText="1"/>
    </xf>
    <xf numFmtId="0" fontId="113" fillId="0" borderId="1" xfId="63" applyFont="1" applyBorder="1" applyAlignment="1">
      <alignment horizontal="center" vertical="center" wrapText="1"/>
    </xf>
    <xf numFmtId="0" fontId="113" fillId="0" borderId="4" xfId="63" applyFont="1" applyBorder="1" applyAlignment="1">
      <alignment horizontal="center" vertical="center" wrapText="1"/>
    </xf>
    <xf numFmtId="0" fontId="113" fillId="0" borderId="2" xfId="63" applyFont="1" applyBorder="1" applyAlignment="1">
      <alignment horizontal="center" vertical="center" wrapText="1"/>
    </xf>
    <xf numFmtId="0" fontId="113" fillId="0" borderId="10" xfId="63" applyFont="1" applyBorder="1" applyAlignment="1">
      <alignment horizontal="center" vertical="center" wrapText="1"/>
    </xf>
    <xf numFmtId="0" fontId="113" fillId="0" borderId="68" xfId="63" applyFont="1" applyBorder="1" applyAlignment="1">
      <alignment horizontal="center" vertical="center" wrapText="1"/>
    </xf>
    <xf numFmtId="0" fontId="115" fillId="0" borderId="1" xfId="63" applyFont="1" applyBorder="1" applyAlignment="1">
      <alignment horizontal="center" vertical="center" wrapText="1"/>
    </xf>
    <xf numFmtId="0" fontId="117" fillId="0" borderId="1" xfId="63" applyFont="1" applyBorder="1" applyAlignment="1">
      <alignment horizontal="center" vertical="center" wrapText="1"/>
    </xf>
    <xf numFmtId="0" fontId="116" fillId="0" borderId="1" xfId="63" applyFont="1" applyBorder="1" applyAlignment="1">
      <alignment horizontal="center" vertical="center" wrapText="1"/>
    </xf>
    <xf numFmtId="0" fontId="116" fillId="0" borderId="15" xfId="63" applyFont="1" applyBorder="1" applyAlignment="1">
      <alignment horizontal="center" vertical="center" wrapText="1"/>
    </xf>
    <xf numFmtId="0" fontId="113" fillId="6" borderId="13" xfId="63" applyFont="1" applyFill="1" applyBorder="1" applyAlignment="1">
      <alignment horizontal="center" vertical="center" wrapText="1"/>
    </xf>
    <xf numFmtId="0" fontId="113" fillId="6" borderId="15" xfId="63" applyFont="1" applyFill="1" applyBorder="1" applyAlignment="1">
      <alignment horizontal="center" vertical="center" wrapText="1"/>
    </xf>
    <xf numFmtId="0" fontId="115" fillId="0" borderId="70" xfId="63" applyFont="1" applyBorder="1" applyAlignment="1">
      <alignment horizontal="center" vertical="center" wrapText="1"/>
    </xf>
    <xf numFmtId="0" fontId="115" fillId="0" borderId="0" xfId="63" applyFont="1" applyAlignment="1">
      <alignment horizontal="center" vertical="center" wrapText="1"/>
    </xf>
    <xf numFmtId="0" fontId="113" fillId="3" borderId="1" xfId="63" applyFont="1" applyFill="1" applyBorder="1" applyAlignment="1">
      <alignment horizontal="center" vertical="center" wrapText="1"/>
    </xf>
    <xf numFmtId="0" fontId="6" fillId="0" borderId="0" xfId="5" applyFont="1" applyAlignment="1">
      <alignment horizontal="left"/>
    </xf>
    <xf numFmtId="4" fontId="112" fillId="2" borderId="1" xfId="63" applyNumberFormat="1" applyFont="1" applyFill="1" applyBorder="1" applyAlignment="1">
      <alignment horizontal="center"/>
    </xf>
    <xf numFmtId="0" fontId="106" fillId="13" borderId="4" xfId="63" applyFont="1" applyFill="1" applyBorder="1" applyAlignment="1">
      <alignment horizontal="center" wrapText="1"/>
    </xf>
    <xf numFmtId="0" fontId="106" fillId="13" borderId="10" xfId="63" applyFont="1" applyFill="1" applyBorder="1" applyAlignment="1">
      <alignment horizontal="center" wrapText="1"/>
    </xf>
    <xf numFmtId="4" fontId="112" fillId="2" borderId="4" xfId="63" applyNumberFormat="1" applyFont="1" applyFill="1" applyBorder="1" applyAlignment="1">
      <alignment horizontal="center"/>
    </xf>
    <xf numFmtId="4" fontId="112" fillId="2" borderId="2" xfId="63" applyNumberFormat="1" applyFont="1" applyFill="1" applyBorder="1" applyAlignment="1">
      <alignment horizontal="center"/>
    </xf>
    <xf numFmtId="4" fontId="112" fillId="2" borderId="10" xfId="63" applyNumberFormat="1" applyFont="1" applyFill="1" applyBorder="1" applyAlignment="1">
      <alignment horizontal="center"/>
    </xf>
    <xf numFmtId="0" fontId="109" fillId="2" borderId="1" xfId="63" applyFont="1" applyFill="1" applyBorder="1" applyAlignment="1">
      <alignment horizontal="center"/>
    </xf>
    <xf numFmtId="0" fontId="106" fillId="13" borderId="4" xfId="63" applyFont="1" applyFill="1" applyBorder="1" applyAlignment="1">
      <alignment horizontal="center" vertical="center" wrapText="1"/>
    </xf>
    <xf numFmtId="0" fontId="106" fillId="13" borderId="10" xfId="63" applyFont="1" applyFill="1" applyBorder="1" applyAlignment="1">
      <alignment horizontal="center" vertical="center" wrapText="1"/>
    </xf>
    <xf numFmtId="0" fontId="111" fillId="0" borderId="0" xfId="191" applyFont="1" applyAlignment="1">
      <alignment horizontal="center" vertical="center" wrapText="1"/>
    </xf>
    <xf numFmtId="0" fontId="125" fillId="0" borderId="0" xfId="191" applyFont="1" applyAlignment="1">
      <alignment horizontal="center" vertical="center" wrapText="1"/>
    </xf>
    <xf numFmtId="0" fontId="15" fillId="0" borderId="0" xfId="5" applyFont="1" applyAlignment="1">
      <alignment horizontal="left"/>
    </xf>
    <xf numFmtId="0" fontId="111" fillId="0" borderId="0" xfId="191" applyFont="1" applyAlignment="1">
      <alignment horizontal="center"/>
    </xf>
    <xf numFmtId="0" fontId="111" fillId="15" borderId="1" xfId="191" applyFont="1" applyFill="1" applyBorder="1" applyAlignment="1">
      <alignment horizontal="center" vertical="center" wrapText="1"/>
    </xf>
    <xf numFmtId="170" fontId="0" fillId="0" borderId="63" xfId="0" applyNumberFormat="1" applyBorder="1" applyAlignment="1">
      <alignment horizontal="center"/>
    </xf>
    <xf numFmtId="170" fontId="0" fillId="0" borderId="64" xfId="0" applyNumberFormat="1" applyBorder="1" applyAlignment="1">
      <alignment horizontal="center"/>
    </xf>
    <xf numFmtId="170" fontId="0" fillId="0" borderId="55" xfId="0" applyNumberFormat="1" applyBorder="1" applyAlignment="1">
      <alignment horizontal="center" vertical="center"/>
    </xf>
    <xf numFmtId="170" fontId="0" fillId="0" borderId="56" xfId="0" applyNumberFormat="1" applyBorder="1" applyAlignment="1">
      <alignment horizontal="center" vertical="center"/>
    </xf>
    <xf numFmtId="170" fontId="34" fillId="13" borderId="18" xfId="0" applyNumberFormat="1" applyFont="1" applyFill="1" applyBorder="1" applyAlignment="1">
      <alignment horizontal="right"/>
    </xf>
    <xf numFmtId="170" fontId="34" fillId="13" borderId="19" xfId="0" applyNumberFormat="1" applyFont="1" applyFill="1" applyBorder="1" applyAlignment="1">
      <alignment horizontal="right"/>
    </xf>
    <xf numFmtId="0" fontId="77" fillId="0" borderId="0" xfId="0" applyFont="1"/>
    <xf numFmtId="0" fontId="76" fillId="10" borderId="0" xfId="5" applyFont="1" applyFill="1" applyAlignment="1">
      <alignment horizontal="center" vertical="center"/>
    </xf>
    <xf numFmtId="1" fontId="76" fillId="10" borderId="0" xfId="5" applyNumberFormat="1" applyFont="1" applyFill="1" applyAlignment="1">
      <alignment vertical="center"/>
    </xf>
    <xf numFmtId="0" fontId="76" fillId="10" borderId="0" xfId="5" applyFont="1" applyFill="1"/>
    <xf numFmtId="0" fontId="82" fillId="10" borderId="0" xfId="5" applyFont="1" applyFill="1" applyAlignment="1">
      <alignment horizontal="right"/>
    </xf>
    <xf numFmtId="0" fontId="77" fillId="0" borderId="0" xfId="0" applyFont="1" applyAlignment="1">
      <alignment horizontal="right"/>
    </xf>
    <xf numFmtId="1" fontId="86" fillId="10" borderId="0" xfId="5" applyNumberFormat="1" applyFont="1" applyFill="1" applyAlignment="1">
      <alignment horizontal="center" vertical="center" wrapText="1"/>
    </xf>
    <xf numFmtId="1" fontId="86" fillId="10" borderId="0" xfId="5" applyNumberFormat="1" applyFont="1" applyFill="1" applyAlignment="1">
      <alignment horizontal="center" vertical="center"/>
    </xf>
    <xf numFmtId="0" fontId="82" fillId="10" borderId="0" xfId="5" applyFont="1" applyFill="1" applyAlignment="1">
      <alignment vertical="center"/>
    </xf>
    <xf numFmtId="0" fontId="78" fillId="0" borderId="13" xfId="0" applyFont="1" applyBorder="1" applyAlignment="1">
      <alignment horizontal="center" vertical="center"/>
    </xf>
    <xf numFmtId="0" fontId="82" fillId="0" borderId="1" xfId="5" applyFont="1" applyBorder="1" applyAlignment="1">
      <alignment horizontal="center" vertical="center" wrapText="1"/>
    </xf>
    <xf numFmtId="43" fontId="82" fillId="0" borderId="1" xfId="6" applyFont="1" applyFill="1" applyBorder="1" applyAlignment="1">
      <alignment horizontal="center" vertical="center" wrapText="1"/>
    </xf>
    <xf numFmtId="0" fontId="78" fillId="0" borderId="15" xfId="0" applyFont="1" applyBorder="1" applyAlignment="1">
      <alignment horizontal="center" vertical="center"/>
    </xf>
    <xf numFmtId="0" fontId="78" fillId="0" borderId="1" xfId="0" applyFont="1" applyBorder="1" applyAlignment="1">
      <alignment horizontal="center" vertical="center"/>
    </xf>
    <xf numFmtId="0" fontId="82" fillId="9" borderId="1" xfId="5" applyFont="1" applyFill="1" applyBorder="1" applyAlignment="1">
      <alignment vertical="center" wrapText="1"/>
    </xf>
    <xf numFmtId="43" fontId="82" fillId="0" borderId="1" xfId="6" applyFont="1" applyFill="1" applyBorder="1" applyAlignment="1">
      <alignment horizontal="center" vertical="center" wrapText="1"/>
    </xf>
    <xf numFmtId="0" fontId="82" fillId="0" borderId="1" xfId="5" applyFont="1" applyBorder="1" applyAlignment="1">
      <alignment horizontal="center" vertical="center" wrapText="1"/>
    </xf>
    <xf numFmtId="49" fontId="82" fillId="2" borderId="1" xfId="5" applyNumberFormat="1" applyFont="1" applyFill="1" applyBorder="1" applyAlignment="1">
      <alignment vertical="center" wrapText="1"/>
    </xf>
    <xf numFmtId="4" fontId="76" fillId="0" borderId="1" xfId="6" applyNumberFormat="1" applyFont="1" applyFill="1" applyBorder="1" applyAlignment="1">
      <alignment horizontal="center" vertical="center"/>
    </xf>
    <xf numFmtId="4" fontId="76" fillId="0" borderId="1" xfId="6" applyNumberFormat="1" applyFont="1" applyFill="1" applyBorder="1" applyAlignment="1">
      <alignment horizontal="center" vertical="center" wrapText="1"/>
    </xf>
    <xf numFmtId="4" fontId="82" fillId="0" borderId="1" xfId="6" applyNumberFormat="1" applyFont="1" applyFill="1" applyBorder="1" applyAlignment="1">
      <alignment horizontal="center" vertical="center" wrapText="1"/>
    </xf>
    <xf numFmtId="0" fontId="76" fillId="0" borderId="1" xfId="5" applyFont="1" applyBorder="1" applyAlignment="1">
      <alignment horizontal="center" vertical="center" wrapText="1"/>
    </xf>
    <xf numFmtId="0" fontId="77" fillId="3" borderId="1" xfId="0" applyFont="1" applyFill="1" applyBorder="1" applyAlignment="1">
      <alignment horizontal="left" vertical="center" wrapText="1"/>
    </xf>
    <xf numFmtId="0" fontId="77" fillId="0" borderId="71" xfId="0" applyFont="1" applyBorder="1" applyAlignment="1">
      <alignment horizontal="center" vertical="center"/>
    </xf>
    <xf numFmtId="0" fontId="77" fillId="0" borderId="39" xfId="0" applyFont="1" applyBorder="1" applyAlignment="1">
      <alignment horizontal="center" vertical="center" wrapText="1"/>
    </xf>
    <xf numFmtId="0" fontId="78" fillId="0" borderId="39" xfId="0" applyFont="1" applyBorder="1" applyAlignment="1">
      <alignment horizontal="center" vertical="center" wrapText="1"/>
    </xf>
    <xf numFmtId="0" fontId="77" fillId="0" borderId="22" xfId="0" applyFont="1" applyBorder="1" applyAlignment="1">
      <alignment horizontal="center" vertical="center"/>
    </xf>
    <xf numFmtId="0" fontId="77" fillId="0" borderId="49" xfId="0" applyFont="1" applyBorder="1" applyAlignment="1">
      <alignment horizontal="center" vertical="center" wrapText="1"/>
    </xf>
    <xf numFmtId="0" fontId="78" fillId="0" borderId="49" xfId="0" applyFont="1" applyBorder="1" applyAlignment="1">
      <alignment horizontal="center" vertical="center" wrapText="1"/>
    </xf>
    <xf numFmtId="0" fontId="76" fillId="0" borderId="0" xfId="5" applyFont="1" applyAlignment="1">
      <alignment horizontal="center" vertical="center" wrapText="1"/>
    </xf>
    <xf numFmtId="0" fontId="77" fillId="3" borderId="0" xfId="0" applyFont="1" applyFill="1" applyAlignment="1">
      <alignment horizontal="left" vertical="center" wrapText="1"/>
    </xf>
    <xf numFmtId="4" fontId="76" fillId="0" borderId="0" xfId="6" applyNumberFormat="1" applyFont="1" applyFill="1" applyBorder="1" applyAlignment="1">
      <alignment horizontal="center" vertical="center"/>
    </xf>
    <xf numFmtId="4" fontId="76" fillId="0" borderId="0" xfId="6" applyNumberFormat="1" applyFont="1" applyFill="1" applyBorder="1" applyAlignment="1">
      <alignment horizontal="center" vertical="center" wrapText="1"/>
    </xf>
    <xf numFmtId="4" fontId="82" fillId="0" borderId="0" xfId="6" applyNumberFormat="1" applyFont="1" applyFill="1" applyBorder="1" applyAlignment="1">
      <alignment horizontal="center" vertical="center" wrapText="1"/>
    </xf>
    <xf numFmtId="0" fontId="82" fillId="10" borderId="0" xfId="5" applyFont="1" applyFill="1"/>
    <xf numFmtId="0" fontId="142" fillId="10" borderId="0" xfId="5" applyFont="1" applyFill="1" applyAlignment="1">
      <alignment horizontal="center" vertical="center"/>
    </xf>
    <xf numFmtId="1" fontId="82" fillId="10" borderId="0" xfId="5" applyNumberFormat="1" applyFont="1" applyFill="1" applyAlignment="1">
      <alignment vertical="center"/>
    </xf>
    <xf numFmtId="0" fontId="82" fillId="10" borderId="0" xfId="5" applyFont="1" applyFill="1" applyAlignment="1">
      <alignment horizontal="center" vertical="center"/>
    </xf>
  </cellXfs>
  <cellStyles count="200">
    <cellStyle name="Excel Built-in Excel Built-in Excel Built-in Excel Built-in Excel Built-in Excel Built-in Excel Built-in Excel Built-in Excel Built-in Обычный 3" xfId="7"/>
    <cellStyle name="Excel Built-in Excel Built-in Excel Built-in Excel Built-in Обычный 3" xfId="8"/>
    <cellStyle name="Excel Built-in Excel Built-in Excel Built-in Обычный 2 2" xfId="9"/>
    <cellStyle name="Excel Built-in Excel Built-in Excel Built-in Обычный 3" xfId="10"/>
    <cellStyle name="Excel Built-in Excel Built-in Excel Built-in Обычный 7" xfId="11"/>
    <cellStyle name="TableStyleLight1" xfId="12"/>
    <cellStyle name="Гиперссылка" xfId="190" builtinId="8"/>
    <cellStyle name="Єлемент таблиці" xfId="189"/>
    <cellStyle name="Обычный" xfId="0" builtinId="0"/>
    <cellStyle name="Обычный 10" xfId="13"/>
    <cellStyle name="Обычный 11" xfId="191"/>
    <cellStyle name="Обычный 2" xfId="1"/>
    <cellStyle name="Обычный 2 2" xfId="2"/>
    <cellStyle name="Обычный 2 2 10" xfId="14"/>
    <cellStyle name="Обычный 2 2 11" xfId="15"/>
    <cellStyle name="Обычный 2 2 12" xfId="16"/>
    <cellStyle name="Обычный 2 2 13" xfId="17"/>
    <cellStyle name="Обычный 2 2 14" xfId="18"/>
    <cellStyle name="Обычный 2 2 15" xfId="19"/>
    <cellStyle name="Обычный 2 2 16" xfId="20"/>
    <cellStyle name="Обычный 2 2 17" xfId="21"/>
    <cellStyle name="Обычный 2 2 18" xfId="22"/>
    <cellStyle name="Обычный 2 2 19" xfId="23"/>
    <cellStyle name="Обычный 2 2 2" xfId="3"/>
    <cellStyle name="Обычный 2 2 2 10" xfId="24"/>
    <cellStyle name="Обычный 2 2 2 11" xfId="25"/>
    <cellStyle name="Обычный 2 2 2 12" xfId="26"/>
    <cellStyle name="Обычный 2 2 2 13" xfId="27"/>
    <cellStyle name="Обычный 2 2 2 14" xfId="28"/>
    <cellStyle name="Обычный 2 2 2 15" xfId="29"/>
    <cellStyle name="Обычный 2 2 2 16" xfId="30"/>
    <cellStyle name="Обычный 2 2 2 17" xfId="31"/>
    <cellStyle name="Обычный 2 2 2 18" xfId="32"/>
    <cellStyle name="Обычный 2 2 2 2" xfId="33"/>
    <cellStyle name="Обычный 2 2 2 2 2" xfId="34"/>
    <cellStyle name="Обычный 2 2 2 2 3" xfId="35"/>
    <cellStyle name="Обычный 2 2 2 2 4" xfId="36"/>
    <cellStyle name="Обычный 2 2 2 2 5" xfId="37"/>
    <cellStyle name="Обычный 2 2 2 2 6" xfId="38"/>
    <cellStyle name="Обычный 2 2 2 3" xfId="39"/>
    <cellStyle name="Обычный 2 2 2 3 2" xfId="40"/>
    <cellStyle name="Обычный 2 2 2 3 3" xfId="41"/>
    <cellStyle name="Обычный 2 2 2 3 4" xfId="42"/>
    <cellStyle name="Обычный 2 2 2 3 5" xfId="43"/>
    <cellStyle name="Обычный 2 2 2 4" xfId="44"/>
    <cellStyle name="Обычный 2 2 2 4 2" xfId="45"/>
    <cellStyle name="Обычный 2 2 2 4 3" xfId="46"/>
    <cellStyle name="Обычный 2 2 2 4 4" xfId="47"/>
    <cellStyle name="Обычный 2 2 2 4 5" xfId="48"/>
    <cellStyle name="Обычный 2 2 2 5" xfId="49"/>
    <cellStyle name="Обычный 2 2 2 5 2" xfId="50"/>
    <cellStyle name="Обычный 2 2 2 5 3" xfId="51"/>
    <cellStyle name="Обычный 2 2 2 5 4" xfId="52"/>
    <cellStyle name="Обычный 2 2 2 5 5" xfId="53"/>
    <cellStyle name="Обычный 2 2 2 6" xfId="54"/>
    <cellStyle name="Обычный 2 2 2 6 2" xfId="55"/>
    <cellStyle name="Обычный 2 2 2 6 3" xfId="56"/>
    <cellStyle name="Обычный 2 2 2 6 4" xfId="57"/>
    <cellStyle name="Обычный 2 2 2 7" xfId="58"/>
    <cellStyle name="Обычный 2 2 2 7 2" xfId="59"/>
    <cellStyle name="Обычный 2 2 2 8" xfId="60"/>
    <cellStyle name="Обычный 2 2 2 9" xfId="61"/>
    <cellStyle name="Обычный 2 2 20" xfId="62"/>
    <cellStyle name="Обычный 2 2 3" xfId="63"/>
    <cellStyle name="Обычный 2 2 3 2" xfId="64"/>
    <cellStyle name="Обычный 2 2 4" xfId="65"/>
    <cellStyle name="Обычный 2 2 4 2" xfId="66"/>
    <cellStyle name="Обычный 2 2 4 3" xfId="67"/>
    <cellStyle name="Обычный 2 2 4 4" xfId="68"/>
    <cellStyle name="Обычный 2 2 4 5" xfId="69"/>
    <cellStyle name="Обычный 2 2 4 6" xfId="70"/>
    <cellStyle name="Обычный 2 2 5" xfId="71"/>
    <cellStyle name="Обычный 2 2 5 2" xfId="72"/>
    <cellStyle name="Обычный 2 2 5 3" xfId="73"/>
    <cellStyle name="Обычный 2 2 5 4" xfId="74"/>
    <cellStyle name="Обычный 2 2 5 5" xfId="75"/>
    <cellStyle name="Обычный 2 2 6" xfId="76"/>
    <cellStyle name="Обычный 2 2 6 2" xfId="77"/>
    <cellStyle name="Обычный 2 2 6 3" xfId="78"/>
    <cellStyle name="Обычный 2 2 6 4" xfId="79"/>
    <cellStyle name="Обычный 2 2 6 5" xfId="80"/>
    <cellStyle name="Обычный 2 2 7" xfId="81"/>
    <cellStyle name="Обычный 2 2 7 2" xfId="82"/>
    <cellStyle name="Обычный 2 2 7 3" xfId="83"/>
    <cellStyle name="Обычный 2 2 7 4" xfId="84"/>
    <cellStyle name="Обычный 2 2 7 5" xfId="85"/>
    <cellStyle name="Обычный 2 2 8" xfId="86"/>
    <cellStyle name="Обычный 2 2 8 2" xfId="87"/>
    <cellStyle name="Обычный 2 2 8 3" xfId="88"/>
    <cellStyle name="Обычный 2 2 8 4" xfId="89"/>
    <cellStyle name="Обычный 2 2 9" xfId="90"/>
    <cellStyle name="Обычный 2 2 9 2" xfId="91"/>
    <cellStyle name="Обычный 2 2_Послуги 2 Кодекс відкореговані" xfId="92"/>
    <cellStyle name="Обычный 2 3" xfId="5"/>
    <cellStyle name="Обычный 2 3 10" xfId="93"/>
    <cellStyle name="Обычный 2 3 11" xfId="94"/>
    <cellStyle name="Обычный 2 3 12" xfId="95"/>
    <cellStyle name="Обычный 2 3 13" xfId="96"/>
    <cellStyle name="Обычный 2 3 14" xfId="97"/>
    <cellStyle name="Обычный 2 3 15" xfId="98"/>
    <cellStyle name="Обычный 2 3 16" xfId="99"/>
    <cellStyle name="Обычный 2 3 17" xfId="100"/>
    <cellStyle name="Обычный 2 3 18" xfId="101"/>
    <cellStyle name="Обычный 2 3 2" xfId="102"/>
    <cellStyle name="Обычный 2 3 2 2" xfId="103"/>
    <cellStyle name="Обычный 2 3 2 3" xfId="104"/>
    <cellStyle name="Обычный 2 3 2 4" xfId="105"/>
    <cellStyle name="Обычный 2 3 2 5" xfId="106"/>
    <cellStyle name="Обычный 2 3 2 6" xfId="107"/>
    <cellStyle name="Обычный 2 3 3" xfId="108"/>
    <cellStyle name="Обычный 2 3 3 2" xfId="109"/>
    <cellStyle name="Обычный 2 3 3 3" xfId="110"/>
    <cellStyle name="Обычный 2 3 3 4" xfId="111"/>
    <cellStyle name="Обычный 2 3 3 5" xfId="112"/>
    <cellStyle name="Обычный 2 3 4" xfId="113"/>
    <cellStyle name="Обычный 2 3 4 2" xfId="114"/>
    <cellStyle name="Обычный 2 3 4 3" xfId="115"/>
    <cellStyle name="Обычный 2 3 4 4" xfId="116"/>
    <cellStyle name="Обычный 2 3 4 5" xfId="117"/>
    <cellStyle name="Обычный 2 3 5" xfId="118"/>
    <cellStyle name="Обычный 2 3 5 2" xfId="119"/>
    <cellStyle name="Обычный 2 3 5 3" xfId="120"/>
    <cellStyle name="Обычный 2 3 5 4" xfId="121"/>
    <cellStyle name="Обычный 2 3 5 5" xfId="122"/>
    <cellStyle name="Обычный 2 3 6" xfId="123"/>
    <cellStyle name="Обычный 2 3 6 2" xfId="124"/>
    <cellStyle name="Обычный 2 3 6 3" xfId="125"/>
    <cellStyle name="Обычный 2 3 6 4" xfId="126"/>
    <cellStyle name="Обычный 2 3 7" xfId="127"/>
    <cellStyle name="Обычный 2 3 7 2" xfId="128"/>
    <cellStyle name="Обычный 2 3 8" xfId="129"/>
    <cellStyle name="Обычный 2 3 9" xfId="130"/>
    <cellStyle name="Обычный 2 4" xfId="131"/>
    <cellStyle name="Обычный 2 4 2" xfId="132"/>
    <cellStyle name="Обычный 2 5" xfId="133"/>
    <cellStyle name="Обычный 2 5 2" xfId="134"/>
    <cellStyle name="Обычный 2 6" xfId="135"/>
    <cellStyle name="Обычный 2 7" xfId="136"/>
    <cellStyle name="Обычный 2 8" xfId="137"/>
    <cellStyle name="Обычный 3" xfId="138"/>
    <cellStyle name="Обычный 3 2" xfId="139"/>
    <cellStyle name="Обычный 4" xfId="140"/>
    <cellStyle name="Обычный 5" xfId="141"/>
    <cellStyle name="Обычный 5 2" xfId="142"/>
    <cellStyle name="Обычный 6" xfId="143"/>
    <cellStyle name="Обычный 6 2" xfId="144"/>
    <cellStyle name="Обычный 7" xfId="145"/>
    <cellStyle name="Обычный 7 10" xfId="146"/>
    <cellStyle name="Обычный 7 11" xfId="147"/>
    <cellStyle name="Обычный 7 12" xfId="148"/>
    <cellStyle name="Обычный 7 13" xfId="149"/>
    <cellStyle name="Обычный 7 14" xfId="150"/>
    <cellStyle name="Обычный 7 15" xfId="151"/>
    <cellStyle name="Обычный 7 16" xfId="152"/>
    <cellStyle name="Обычный 7 17" xfId="153"/>
    <cellStyle name="Обычный 7 18" xfId="154"/>
    <cellStyle name="Обычный 7 2" xfId="155"/>
    <cellStyle name="Обычный 7 2 2" xfId="156"/>
    <cellStyle name="Обычный 7 2 3" xfId="157"/>
    <cellStyle name="Обычный 7 2 4" xfId="158"/>
    <cellStyle name="Обычный 7 2 5" xfId="159"/>
    <cellStyle name="Обычный 7 2 6" xfId="160"/>
    <cellStyle name="Обычный 7 3" xfId="161"/>
    <cellStyle name="Обычный 7 3 2" xfId="162"/>
    <cellStyle name="Обычный 7 3 3" xfId="163"/>
    <cellStyle name="Обычный 7 3 4" xfId="164"/>
    <cellStyle name="Обычный 7 3 5" xfId="165"/>
    <cellStyle name="Обычный 7 4" xfId="166"/>
    <cellStyle name="Обычный 7 4 2" xfId="167"/>
    <cellStyle name="Обычный 7 4 3" xfId="168"/>
    <cellStyle name="Обычный 7 4 4" xfId="169"/>
    <cellStyle name="Обычный 7 4 5" xfId="170"/>
    <cellStyle name="Обычный 7 5" xfId="171"/>
    <cellStyle name="Обычный 7 5 2" xfId="172"/>
    <cellStyle name="Обычный 7 5 3" xfId="173"/>
    <cellStyle name="Обычный 7 5 4" xfId="174"/>
    <cellStyle name="Обычный 7 5 5" xfId="175"/>
    <cellStyle name="Обычный 7 6" xfId="176"/>
    <cellStyle name="Обычный 7 6 2" xfId="177"/>
    <cellStyle name="Обычный 7 6 3" xfId="178"/>
    <cellStyle name="Обычный 7 6 4" xfId="179"/>
    <cellStyle name="Обычный 7 7" xfId="180"/>
    <cellStyle name="Обычный 7 7 2" xfId="181"/>
    <cellStyle name="Обычный 7 8" xfId="182"/>
    <cellStyle name="Обычный 7 9" xfId="183"/>
    <cellStyle name="Обычный 8" xfId="184"/>
    <cellStyle name="Обычный 8 2" xfId="185"/>
    <cellStyle name="Обычный 9" xfId="186"/>
    <cellStyle name="Процентный 2" xfId="187"/>
    <cellStyle name="Процентный 2 2" xfId="188"/>
    <cellStyle name="Процентный 2 3" xfId="192"/>
    <cellStyle name="Финансовый" xfId="4" builtinId="3"/>
    <cellStyle name="Финансовый 2" xfId="6"/>
    <cellStyle name="Финансовый 2 2" xfId="193"/>
    <cellStyle name="Финансовый 2 3" xfId="198"/>
    <cellStyle name="Финансовый 3" xfId="194"/>
    <cellStyle name="Финансовый 4" xfId="195"/>
    <cellStyle name="Финансовый 4 2" xfId="199"/>
    <cellStyle name="Финансовый 5" xfId="197"/>
    <cellStyle name="Фінансовий 2" xfId="1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ina.Kachurina/AppData/Local/Microsoft/Windows/INetCache/Content.Outlook/6701UN7E/&#1055;&#1086;&#1089;&#1083;&#1091;&#1075;&#1080;%20&#1040;&#1058;%20&#1089;&#1090;&#1072;&#1085;&#1086;&#1084;%20&#1085;&#1072;%20%2011.03.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P-FS05.ent.ukrgas.com.ua\PLAN\&#1050;&#1040;&#1051;&#1068;&#1050;&#1059;&#1051;&#1071;&#1062;&#1030;&#1031;\2022\&#1050;&#1040;&#1051;&#1068;&#1050;&#1059;&#1051;&#1071;&#1062;&#1030;&#1031;%20&#1079;%2001.01.2022\&#1050;&#1044;%20&#1079;%2004.01.2022\&#1050;&#1072;&#1083;&#1100;&#1082;&#1091;&#1083;&#1103;&#1094;&#1110;&#1111;%20&#1050;&#1044;%20&#1079;%2004.01.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ркуша 26.02.2021 "/>
      <sheetName val="Монопольні платні послуги"/>
      <sheetName val="ТО загального користування"/>
      <sheetName val="Розділ 1. Монопольні"/>
      <sheetName val="Розділ 2.ТО по договорам"/>
      <sheetName val="Вартість роб 2020 "/>
      <sheetName val="Розділ 3.ТО по заявкам"/>
      <sheetName val="Розділ 4. ТО ГРС"/>
      <sheetName val="Розділ 5. Метрологія"/>
      <sheetName val="Розділ 6. ПКД"/>
      <sheetName val="Розділ 7. За дорученням ТОВ"/>
      <sheetName val="Розділ 8. Інші послуг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88">
          <cell r="C388">
            <v>0.1</v>
          </cell>
          <cell r="D388">
            <v>71.702810380984985</v>
          </cell>
        </row>
        <row r="389">
          <cell r="D389">
            <v>71.702810380984985</v>
          </cell>
        </row>
      </sheetData>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лаштування"/>
      <sheetName val="Оклади"/>
      <sheetName val="ЧТС"/>
      <sheetName val="Кал 1 Ремонт газопров"/>
      <sheetName val="Кал 2 ТО внутрбуд систем"/>
      <sheetName val="Кал 3 Лабораторії"/>
      <sheetName val="Кал 4 Обслуг КБРТ"/>
      <sheetName val="Кал 5 Рем буд роб"/>
      <sheetName val="Кал 6 Зняття дост поверн ПГЛ"/>
      <sheetName val="Кал 7 Зварюв стиків"/>
      <sheetName val="Встановл заміна ПГЛ "/>
      <sheetName val="Заміна ПГЛ на нові кратк"/>
      <sheetName val="Лист1"/>
    </sheetNames>
    <sheetDataSet>
      <sheetData sheetId="0" refreshError="1"/>
      <sheetData sheetId="1" refreshError="1"/>
      <sheetData sheetId="2" refreshError="1"/>
      <sheetData sheetId="3" refreshError="1">
        <row r="3">
          <cell r="A3" t="str">
            <v>ПОГОДЖЕНО</v>
          </cell>
        </row>
        <row r="4">
          <cell r="A4" t="str">
            <v>Директор фінансовий</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L176"/>
  <sheetViews>
    <sheetView topLeftCell="A4" zoomScale="75" zoomScaleNormal="75" zoomScaleSheetLayoutView="25" zoomScalePageLayoutView="55" workbookViewId="0">
      <selection activeCell="T12" sqref="T12"/>
    </sheetView>
  </sheetViews>
  <sheetFormatPr defaultRowHeight="31.5" outlineLevelCol="1" x14ac:dyDescent="0.2"/>
  <cols>
    <col min="1" max="1" width="11.5703125" style="151" customWidth="1"/>
    <col min="2" max="2" width="79.7109375" style="145" customWidth="1"/>
    <col min="3" max="3" width="19.7109375" style="147" customWidth="1"/>
    <col min="4" max="4" width="15.140625" style="147" hidden="1" customWidth="1" outlineLevel="1"/>
    <col min="5" max="5" width="8.7109375" style="145" hidden="1" customWidth="1" outlineLevel="1"/>
    <col min="6" max="6" width="32.28515625" style="147" hidden="1" customWidth="1" outlineLevel="1"/>
    <col min="7" max="7" width="21.85546875" style="147" hidden="1" customWidth="1" outlineLevel="1"/>
    <col min="8" max="8" width="20" style="112" customWidth="1" collapsed="1"/>
    <col min="9" max="9" width="18.85546875" style="112" customWidth="1"/>
    <col min="10" max="10" width="28.7109375" style="113" customWidth="1"/>
    <col min="11" max="11" width="9.140625" style="115"/>
    <col min="12" max="12" width="2.140625" style="115" customWidth="1"/>
    <col min="13" max="16384" width="9.140625" style="114"/>
  </cols>
  <sheetData>
    <row r="1" spans="1:12" ht="47.25" customHeight="1" x14ac:dyDescent="0.3">
      <c r="H1" s="625" t="s">
        <v>762</v>
      </c>
      <c r="I1" s="625"/>
      <c r="J1" s="625"/>
    </row>
    <row r="2" spans="1:12" ht="24.95" customHeight="1" x14ac:dyDescent="0.3">
      <c r="I2" s="627" t="s">
        <v>763</v>
      </c>
      <c r="J2" s="627"/>
    </row>
    <row r="3" spans="1:12" ht="49.5" customHeight="1" x14ac:dyDescent="0.3">
      <c r="I3" s="363" t="s">
        <v>218</v>
      </c>
      <c r="J3" s="562" t="s">
        <v>219</v>
      </c>
    </row>
    <row r="4" spans="1:12" ht="24.95" customHeight="1" x14ac:dyDescent="0.3">
      <c r="I4" s="365"/>
      <c r="J4" s="562" t="s">
        <v>220</v>
      </c>
    </row>
    <row r="5" spans="1:12" ht="24.95" customHeight="1" x14ac:dyDescent="0.3">
      <c r="I5" s="366"/>
      <c r="J5" s="562" t="s">
        <v>471</v>
      </c>
    </row>
    <row r="6" spans="1:12" ht="24.95" customHeight="1" x14ac:dyDescent="0.3">
      <c r="I6" s="367"/>
      <c r="J6" s="562" t="s">
        <v>332</v>
      </c>
    </row>
    <row r="7" spans="1:12" ht="24.95" customHeight="1" x14ac:dyDescent="0.3">
      <c r="I7" s="367"/>
      <c r="J7" s="364"/>
    </row>
    <row r="8" spans="1:12" ht="63.75" customHeight="1" x14ac:dyDescent="0.25">
      <c r="A8" s="636" t="s">
        <v>798</v>
      </c>
      <c r="B8" s="637"/>
      <c r="C8" s="637"/>
      <c r="D8" s="637"/>
      <c r="E8" s="637"/>
      <c r="F8" s="637"/>
      <c r="G8" s="637"/>
      <c r="H8" s="637"/>
      <c r="I8" s="637"/>
      <c r="J8" s="637"/>
    </row>
    <row r="9" spans="1:12" ht="30" hidden="1" customHeight="1" x14ac:dyDescent="0.25">
      <c r="A9" s="153"/>
      <c r="B9" s="153"/>
      <c r="C9" s="153"/>
      <c r="D9" s="153"/>
      <c r="E9" s="153"/>
      <c r="F9" s="153"/>
      <c r="G9" s="153"/>
      <c r="H9" s="153"/>
      <c r="I9" s="153"/>
      <c r="J9" s="153"/>
    </row>
    <row r="10" spans="1:12" s="116" customFormat="1" ht="15.75" customHeight="1" x14ac:dyDescent="0.25">
      <c r="A10" s="628" t="s">
        <v>108</v>
      </c>
      <c r="B10" s="613" t="s">
        <v>324</v>
      </c>
      <c r="C10" s="630" t="s">
        <v>88</v>
      </c>
      <c r="D10" s="632" t="s">
        <v>93</v>
      </c>
      <c r="E10" s="634" t="s">
        <v>110</v>
      </c>
      <c r="F10" s="634" t="s">
        <v>94</v>
      </c>
      <c r="G10" s="634" t="s">
        <v>95</v>
      </c>
      <c r="H10" s="624" t="s">
        <v>97</v>
      </c>
      <c r="I10" s="613" t="s">
        <v>111</v>
      </c>
      <c r="J10" s="613" t="s">
        <v>112</v>
      </c>
    </row>
    <row r="11" spans="1:12" s="117" customFormat="1" ht="15.75" x14ac:dyDescent="0.25">
      <c r="A11" s="629"/>
      <c r="B11" s="613"/>
      <c r="C11" s="631"/>
      <c r="D11" s="633"/>
      <c r="E11" s="635"/>
      <c r="F11" s="635"/>
      <c r="G11" s="635"/>
      <c r="H11" s="624"/>
      <c r="I11" s="613"/>
      <c r="J11" s="613"/>
    </row>
    <row r="12" spans="1:12" s="122" customFormat="1" x14ac:dyDescent="0.25">
      <c r="A12" s="2"/>
      <c r="B12" s="638" t="s">
        <v>113</v>
      </c>
      <c r="C12" s="3"/>
      <c r="D12" s="118"/>
      <c r="E12" s="119"/>
      <c r="F12" s="119"/>
      <c r="G12" s="119"/>
      <c r="H12" s="121"/>
      <c r="I12" s="119"/>
      <c r="J12" s="119"/>
      <c r="K12" s="123"/>
      <c r="L12" s="123"/>
    </row>
    <row r="13" spans="1:12" x14ac:dyDescent="0.25">
      <c r="A13" s="124">
        <v>1</v>
      </c>
      <c r="B13" s="638"/>
      <c r="C13" s="639"/>
      <c r="D13" s="639"/>
      <c r="E13" s="639"/>
      <c r="F13" s="639"/>
      <c r="G13" s="639"/>
      <c r="H13" s="639"/>
      <c r="I13" s="639"/>
      <c r="J13" s="639"/>
    </row>
    <row r="14" spans="1:12" ht="32.25" thickBot="1" x14ac:dyDescent="0.3">
      <c r="A14" s="124">
        <v>2</v>
      </c>
      <c r="B14" s="324" t="s">
        <v>304</v>
      </c>
      <c r="C14" s="125"/>
      <c r="D14" s="125"/>
      <c r="E14" s="125"/>
      <c r="F14" s="125"/>
      <c r="G14" s="125"/>
      <c r="H14" s="125"/>
      <c r="I14" s="125"/>
      <c r="J14" s="125"/>
    </row>
    <row r="15" spans="1:12" ht="32.25" thickBot="1" x14ac:dyDescent="0.3">
      <c r="A15" s="126">
        <v>2.1</v>
      </c>
      <c r="B15" s="127" t="s">
        <v>305</v>
      </c>
      <c r="C15" s="297">
        <v>6.3</v>
      </c>
      <c r="D15" s="298"/>
      <c r="E15" s="128"/>
      <c r="F15" s="298"/>
      <c r="G15" s="297"/>
      <c r="H15" s="596">
        <v>2765.46</v>
      </c>
      <c r="I15" s="597">
        <v>553.09</v>
      </c>
      <c r="J15" s="598">
        <v>3318.55</v>
      </c>
    </row>
    <row r="16" spans="1:12" ht="32.25" thickBot="1" x14ac:dyDescent="0.3">
      <c r="A16" s="126">
        <v>2.2000000000000002</v>
      </c>
      <c r="B16" s="127" t="s">
        <v>306</v>
      </c>
      <c r="C16" s="297">
        <v>6.3</v>
      </c>
      <c r="D16" s="298"/>
      <c r="E16" s="128"/>
      <c r="F16" s="298"/>
      <c r="G16" s="297"/>
      <c r="H16" s="599">
        <v>2765.46</v>
      </c>
      <c r="I16" s="600">
        <v>553.09</v>
      </c>
      <c r="J16" s="601">
        <v>3318.55</v>
      </c>
    </row>
    <row r="17" spans="1:10" ht="32.25" thickBot="1" x14ac:dyDescent="0.3">
      <c r="A17" s="126">
        <v>2.2999999999999998</v>
      </c>
      <c r="B17" s="127" t="s">
        <v>307</v>
      </c>
      <c r="C17" s="297">
        <v>4.5</v>
      </c>
      <c r="D17" s="298"/>
      <c r="E17" s="128"/>
      <c r="F17" s="298"/>
      <c r="G17" s="297"/>
      <c r="H17" s="599">
        <v>1128.76</v>
      </c>
      <c r="I17" s="600">
        <v>225.75</v>
      </c>
      <c r="J17" s="601">
        <v>1354.51</v>
      </c>
    </row>
    <row r="18" spans="1:10" ht="32.25" thickBot="1" x14ac:dyDescent="0.3">
      <c r="A18" s="126">
        <v>2.4</v>
      </c>
      <c r="B18" s="127" t="s">
        <v>308</v>
      </c>
      <c r="C18" s="297">
        <v>3.9</v>
      </c>
      <c r="D18" s="298"/>
      <c r="E18" s="128"/>
      <c r="F18" s="298"/>
      <c r="G18" s="297"/>
      <c r="H18" s="602">
        <v>978.26</v>
      </c>
      <c r="I18" s="600">
        <v>195.65</v>
      </c>
      <c r="J18" s="601">
        <v>1173.9100000000001</v>
      </c>
    </row>
    <row r="19" spans="1:10" ht="32.25" thickBot="1" x14ac:dyDescent="0.3">
      <c r="A19" s="126">
        <v>2.5</v>
      </c>
      <c r="B19" s="127" t="s">
        <v>309</v>
      </c>
      <c r="C19" s="297">
        <v>5.0999999999999996</v>
      </c>
      <c r="D19" s="298"/>
      <c r="E19" s="128"/>
      <c r="F19" s="298"/>
      <c r="G19" s="297"/>
      <c r="H19" s="599">
        <v>1279.26</v>
      </c>
      <c r="I19" s="600">
        <v>255.85</v>
      </c>
      <c r="J19" s="601">
        <v>1535.11</v>
      </c>
    </row>
    <row r="20" spans="1:10" x14ac:dyDescent="0.25">
      <c r="A20" s="124"/>
      <c r="B20" s="129" t="s">
        <v>325</v>
      </c>
      <c r="C20" s="302"/>
      <c r="D20" s="302"/>
      <c r="E20" s="303"/>
      <c r="F20" s="302"/>
      <c r="G20" s="304"/>
      <c r="H20" s="306"/>
      <c r="I20" s="305"/>
      <c r="J20" s="307"/>
    </row>
    <row r="21" spans="1:10" ht="33" customHeight="1" x14ac:dyDescent="0.25">
      <c r="A21" s="124">
        <v>3</v>
      </c>
      <c r="B21" s="324" t="s">
        <v>114</v>
      </c>
      <c r="C21" s="614"/>
      <c r="D21" s="614"/>
      <c r="E21" s="614"/>
      <c r="F21" s="614"/>
      <c r="G21" s="614"/>
      <c r="H21" s="614"/>
      <c r="I21" s="614"/>
      <c r="J21" s="615"/>
    </row>
    <row r="22" spans="1:10" ht="56.25" customHeight="1" thickBot="1" x14ac:dyDescent="0.3">
      <c r="A22" s="124">
        <v>4</v>
      </c>
      <c r="B22" s="324" t="s">
        <v>115</v>
      </c>
      <c r="C22" s="321"/>
      <c r="D22" s="321"/>
      <c r="E22" s="321"/>
      <c r="F22" s="321"/>
      <c r="G22" s="321"/>
      <c r="H22" s="321"/>
      <c r="I22" s="321"/>
      <c r="J22" s="322"/>
    </row>
    <row r="23" spans="1:10" ht="30" customHeight="1" thickBot="1" x14ac:dyDescent="0.3">
      <c r="A23" s="120">
        <v>4.0999999999999996</v>
      </c>
      <c r="B23" s="130" t="s">
        <v>116</v>
      </c>
      <c r="C23" s="297">
        <v>3</v>
      </c>
      <c r="D23" s="120"/>
      <c r="E23" s="308"/>
      <c r="F23" s="120"/>
      <c r="G23" s="297"/>
      <c r="H23" s="596">
        <v>1316.89</v>
      </c>
      <c r="I23" s="597">
        <v>263.38</v>
      </c>
      <c r="J23" s="598">
        <v>1580.26</v>
      </c>
    </row>
    <row r="24" spans="1:10" s="115" customFormat="1" ht="32.25" thickBot="1" x14ac:dyDescent="0.3">
      <c r="A24" s="120">
        <v>4.2</v>
      </c>
      <c r="B24" s="130" t="s">
        <v>117</v>
      </c>
      <c r="C24" s="297">
        <v>3.5</v>
      </c>
      <c r="D24" s="298"/>
      <c r="E24" s="128"/>
      <c r="F24" s="298"/>
      <c r="G24" s="297"/>
      <c r="H24" s="599">
        <v>1536.37</v>
      </c>
      <c r="I24" s="600">
        <v>307.27</v>
      </c>
      <c r="J24" s="601">
        <v>1843.64</v>
      </c>
    </row>
    <row r="25" spans="1:10" s="115" customFormat="1" ht="32.25" thickBot="1" x14ac:dyDescent="0.3">
      <c r="A25" s="120">
        <v>4.3</v>
      </c>
      <c r="B25" s="130" t="s">
        <v>118</v>
      </c>
      <c r="C25" s="297">
        <v>1.5</v>
      </c>
      <c r="D25" s="298"/>
      <c r="E25" s="128"/>
      <c r="F25" s="298"/>
      <c r="G25" s="297"/>
      <c r="H25" s="602">
        <v>658.44</v>
      </c>
      <c r="I25" s="600">
        <v>131.69</v>
      </c>
      <c r="J25" s="603">
        <v>790.13</v>
      </c>
    </row>
    <row r="26" spans="1:10" s="115" customFormat="1" ht="32.25" thickBot="1" x14ac:dyDescent="0.3">
      <c r="A26" s="120">
        <v>4.4000000000000004</v>
      </c>
      <c r="B26" s="130" t="s">
        <v>119</v>
      </c>
      <c r="C26" s="297">
        <v>1.5</v>
      </c>
      <c r="D26" s="298"/>
      <c r="E26" s="128"/>
      <c r="F26" s="298"/>
      <c r="G26" s="297"/>
      <c r="H26" s="602">
        <v>658.44</v>
      </c>
      <c r="I26" s="600">
        <v>131.69</v>
      </c>
      <c r="J26" s="603">
        <v>790.13</v>
      </c>
    </row>
    <row r="27" spans="1:10" s="115" customFormat="1" ht="45.75" thickBot="1" x14ac:dyDescent="0.3">
      <c r="A27" s="120">
        <v>4.5</v>
      </c>
      <c r="B27" s="130" t="s">
        <v>120</v>
      </c>
      <c r="C27" s="297">
        <v>1.5</v>
      </c>
      <c r="D27" s="298"/>
      <c r="E27" s="128"/>
      <c r="F27" s="298"/>
      <c r="G27" s="297"/>
      <c r="H27" s="602">
        <v>658.44</v>
      </c>
      <c r="I27" s="600">
        <v>131.69</v>
      </c>
      <c r="J27" s="603">
        <v>790.13</v>
      </c>
    </row>
    <row r="28" spans="1:10" s="115" customFormat="1" ht="45" customHeight="1" thickBot="1" x14ac:dyDescent="0.3">
      <c r="A28" s="124">
        <v>5</v>
      </c>
      <c r="B28" s="131" t="s">
        <v>121</v>
      </c>
      <c r="C28" s="309"/>
      <c r="D28" s="616" t="s">
        <v>330</v>
      </c>
      <c r="E28" s="616"/>
      <c r="F28" s="616"/>
      <c r="G28" s="617"/>
      <c r="H28" s="602">
        <v>0</v>
      </c>
      <c r="I28" s="600">
        <v>0</v>
      </c>
      <c r="J28" s="603">
        <v>0</v>
      </c>
    </row>
    <row r="29" spans="1:10" s="115" customFormat="1" x14ac:dyDescent="0.25">
      <c r="A29" s="124">
        <v>6</v>
      </c>
      <c r="B29" s="131" t="s">
        <v>314</v>
      </c>
      <c r="C29" s="297"/>
      <c r="D29" s="310"/>
      <c r="E29" s="302"/>
      <c r="F29" s="302"/>
      <c r="G29" s="311"/>
      <c r="H29" s="300"/>
      <c r="I29" s="299"/>
      <c r="J29" s="301"/>
    </row>
    <row r="30" spans="1:10" s="115" customFormat="1" x14ac:dyDescent="0.25">
      <c r="A30" s="229">
        <v>6.1</v>
      </c>
      <c r="B30" s="128" t="s">
        <v>310</v>
      </c>
      <c r="C30" s="297"/>
      <c r="D30" s="298"/>
      <c r="E30" s="128"/>
      <c r="F30" s="298"/>
      <c r="G30" s="297"/>
      <c r="H30" s="300"/>
      <c r="I30" s="299"/>
      <c r="J30" s="301"/>
    </row>
    <row r="31" spans="1:10" s="115" customFormat="1" ht="90" x14ac:dyDescent="0.25">
      <c r="A31" s="132"/>
      <c r="B31" s="133" t="s">
        <v>311</v>
      </c>
      <c r="C31" s="297"/>
      <c r="D31" s="298"/>
      <c r="E31" s="128"/>
      <c r="F31" s="298"/>
      <c r="G31" s="297"/>
      <c r="H31" s="300"/>
      <c r="I31" s="299"/>
      <c r="J31" s="301"/>
    </row>
    <row r="32" spans="1:10" s="115" customFormat="1" ht="32.25" thickBot="1" x14ac:dyDescent="0.3">
      <c r="A32" s="618">
        <v>7</v>
      </c>
      <c r="B32" s="134" t="s">
        <v>313</v>
      </c>
      <c r="C32" s="297"/>
      <c r="D32" s="298"/>
      <c r="E32" s="128"/>
      <c r="F32" s="298"/>
      <c r="G32" s="297"/>
      <c r="H32" s="300"/>
      <c r="I32" s="299"/>
      <c r="J32" s="301"/>
    </row>
    <row r="33" spans="1:10" s="115" customFormat="1" ht="32.25" thickBot="1" x14ac:dyDescent="0.3">
      <c r="A33" s="619"/>
      <c r="B33" s="128" t="s">
        <v>123</v>
      </c>
      <c r="C33" s="297">
        <v>1.7</v>
      </c>
      <c r="D33" s="298"/>
      <c r="E33" s="128" t="s">
        <v>124</v>
      </c>
      <c r="F33" s="298"/>
      <c r="G33" s="297"/>
      <c r="H33" s="604">
        <v>588.72</v>
      </c>
      <c r="I33" s="597">
        <v>117.74</v>
      </c>
      <c r="J33" s="605">
        <v>706.46</v>
      </c>
    </row>
    <row r="34" spans="1:10" s="115" customFormat="1" ht="32.25" thickBot="1" x14ac:dyDescent="0.3">
      <c r="A34" s="619"/>
      <c r="B34" s="128" t="s">
        <v>125</v>
      </c>
      <c r="C34" s="297">
        <v>2</v>
      </c>
      <c r="D34" s="298"/>
      <c r="E34" s="128" t="s">
        <v>124</v>
      </c>
      <c r="F34" s="298"/>
      <c r="G34" s="297"/>
      <c r="H34" s="602">
        <v>692.61</v>
      </c>
      <c r="I34" s="600">
        <v>138.52000000000001</v>
      </c>
      <c r="J34" s="603">
        <v>831.13</v>
      </c>
    </row>
    <row r="35" spans="1:10" s="115" customFormat="1" ht="32.25" thickBot="1" x14ac:dyDescent="0.3">
      <c r="A35" s="619"/>
      <c r="B35" s="128" t="s">
        <v>122</v>
      </c>
      <c r="C35" s="297">
        <v>2.5</v>
      </c>
      <c r="D35" s="298"/>
      <c r="E35" s="128" t="s">
        <v>124</v>
      </c>
      <c r="F35" s="298"/>
      <c r="G35" s="297"/>
      <c r="H35" s="602">
        <v>865.76</v>
      </c>
      <c r="I35" s="600">
        <v>173.15</v>
      </c>
      <c r="J35" s="601">
        <v>1038.92</v>
      </c>
    </row>
    <row r="36" spans="1:10" s="115" customFormat="1" ht="32.25" thickBot="1" x14ac:dyDescent="0.3">
      <c r="A36" s="620"/>
      <c r="B36" s="128" t="s">
        <v>126</v>
      </c>
      <c r="C36" s="297">
        <v>2.8</v>
      </c>
      <c r="D36" s="298"/>
      <c r="E36" s="128" t="s">
        <v>124</v>
      </c>
      <c r="F36" s="298"/>
      <c r="G36" s="297"/>
      <c r="H36" s="602">
        <v>969.66</v>
      </c>
      <c r="I36" s="600">
        <v>193.93</v>
      </c>
      <c r="J36" s="601">
        <v>1163.5899999999999</v>
      </c>
    </row>
    <row r="37" spans="1:10" s="115" customFormat="1" ht="90" x14ac:dyDescent="0.25">
      <c r="A37" s="132"/>
      <c r="B37" s="133" t="s">
        <v>312</v>
      </c>
      <c r="C37" s="297"/>
      <c r="D37" s="298"/>
      <c r="E37" s="128"/>
      <c r="F37" s="298"/>
      <c r="G37" s="297"/>
      <c r="H37" s="300"/>
      <c r="I37" s="299"/>
      <c r="J37" s="301"/>
    </row>
    <row r="38" spans="1:10" s="115" customFormat="1" ht="32.25" thickBot="1" x14ac:dyDescent="0.3">
      <c r="A38" s="323">
        <v>8</v>
      </c>
      <c r="B38" s="134" t="s">
        <v>315</v>
      </c>
      <c r="C38" s="297"/>
      <c r="D38" s="298"/>
      <c r="E38" s="128"/>
      <c r="F38" s="298"/>
      <c r="G38" s="297"/>
      <c r="H38" s="300"/>
      <c r="I38" s="299"/>
      <c r="J38" s="301"/>
    </row>
    <row r="39" spans="1:10" s="135" customFormat="1" ht="32.25" thickBot="1" x14ac:dyDescent="0.3">
      <c r="A39" s="120">
        <v>8.1</v>
      </c>
      <c r="B39" s="128" t="s">
        <v>127</v>
      </c>
      <c r="C39" s="297">
        <v>2.6</v>
      </c>
      <c r="D39" s="298"/>
      <c r="E39" s="312"/>
      <c r="F39" s="312"/>
      <c r="G39" s="297"/>
      <c r="H39" s="604">
        <v>652.16999999999996</v>
      </c>
      <c r="I39" s="597">
        <v>130.43</v>
      </c>
      <c r="J39" s="605">
        <v>782.61</v>
      </c>
    </row>
    <row r="40" spans="1:10" s="135" customFormat="1" ht="32.25" thickBot="1" x14ac:dyDescent="0.3">
      <c r="A40" s="120">
        <v>8.1999999999999993</v>
      </c>
      <c r="B40" s="128" t="s">
        <v>128</v>
      </c>
      <c r="C40" s="297">
        <v>12.3</v>
      </c>
      <c r="D40" s="298"/>
      <c r="E40" s="312"/>
      <c r="F40" s="312"/>
      <c r="G40" s="297"/>
      <c r="H40" s="599">
        <v>3085.27</v>
      </c>
      <c r="I40" s="600">
        <v>617.04999999999995</v>
      </c>
      <c r="J40" s="601">
        <v>3702.33</v>
      </c>
    </row>
    <row r="41" spans="1:10" s="135" customFormat="1" ht="32.25" thickBot="1" x14ac:dyDescent="0.3">
      <c r="A41" s="120">
        <v>8.3000000000000007</v>
      </c>
      <c r="B41" s="128" t="s">
        <v>129</v>
      </c>
      <c r="C41" s="297">
        <v>2.6</v>
      </c>
      <c r="D41" s="298"/>
      <c r="E41" s="312"/>
      <c r="F41" s="312"/>
      <c r="G41" s="297"/>
      <c r="H41" s="602">
        <v>652.16999999999996</v>
      </c>
      <c r="I41" s="600">
        <v>130.43</v>
      </c>
      <c r="J41" s="603">
        <v>782.61</v>
      </c>
    </row>
    <row r="42" spans="1:10" s="135" customFormat="1" ht="32.25" thickBot="1" x14ac:dyDescent="0.3">
      <c r="A42" s="120">
        <v>8.4</v>
      </c>
      <c r="B42" s="128" t="s">
        <v>130</v>
      </c>
      <c r="C42" s="297">
        <v>12.3</v>
      </c>
      <c r="D42" s="298"/>
      <c r="E42" s="312"/>
      <c r="F42" s="312"/>
      <c r="G42" s="297"/>
      <c r="H42" s="599">
        <v>3085.27</v>
      </c>
      <c r="I42" s="600">
        <v>617.04999999999995</v>
      </c>
      <c r="J42" s="601">
        <v>3702.33</v>
      </c>
    </row>
    <row r="43" spans="1:10" s="135" customFormat="1" ht="32.25" thickBot="1" x14ac:dyDescent="0.3">
      <c r="A43" s="119">
        <v>9</v>
      </c>
      <c r="B43" s="134" t="s">
        <v>316</v>
      </c>
      <c r="C43" s="297"/>
      <c r="D43" s="298"/>
      <c r="E43" s="312"/>
      <c r="F43" s="312"/>
      <c r="G43" s="297"/>
      <c r="H43" s="602"/>
      <c r="I43" s="600"/>
      <c r="J43" s="603"/>
    </row>
    <row r="44" spans="1:10" s="135" customFormat="1" ht="32.25" thickBot="1" x14ac:dyDescent="0.3">
      <c r="A44" s="120">
        <v>9.1</v>
      </c>
      <c r="B44" s="128" t="s">
        <v>131</v>
      </c>
      <c r="C44" s="297">
        <v>1.0900000000000001</v>
      </c>
      <c r="D44" s="298"/>
      <c r="E44" s="313" t="s">
        <v>124</v>
      </c>
      <c r="F44" s="312"/>
      <c r="G44" s="297"/>
      <c r="H44" s="602">
        <v>266.77</v>
      </c>
      <c r="I44" s="600">
        <v>53.35</v>
      </c>
      <c r="J44" s="603">
        <v>320.12</v>
      </c>
    </row>
    <row r="45" spans="1:10" s="135" customFormat="1" ht="32.25" thickBot="1" x14ac:dyDescent="0.3">
      <c r="A45" s="120">
        <v>9.1999999999999993</v>
      </c>
      <c r="B45" s="128" t="s">
        <v>133</v>
      </c>
      <c r="C45" s="297">
        <v>1.88</v>
      </c>
      <c r="D45" s="298"/>
      <c r="E45" s="313" t="s">
        <v>124</v>
      </c>
      <c r="F45" s="312"/>
      <c r="G45" s="297"/>
      <c r="H45" s="602">
        <v>460.11</v>
      </c>
      <c r="I45" s="600">
        <v>92.02</v>
      </c>
      <c r="J45" s="603">
        <v>552.13</v>
      </c>
    </row>
    <row r="46" spans="1:10" s="135" customFormat="1" ht="105" x14ac:dyDescent="0.25">
      <c r="A46" s="120"/>
      <c r="B46" s="133" t="s">
        <v>317</v>
      </c>
      <c r="C46" s="297"/>
      <c r="D46" s="298"/>
      <c r="E46" s="313"/>
      <c r="F46" s="312"/>
      <c r="G46" s="297"/>
      <c r="H46" s="300"/>
      <c r="I46" s="299"/>
      <c r="J46" s="301"/>
    </row>
    <row r="47" spans="1:10" s="135" customFormat="1" x14ac:dyDescent="0.25">
      <c r="A47" s="136">
        <v>10</v>
      </c>
      <c r="B47" s="134" t="s">
        <v>318</v>
      </c>
      <c r="C47" s="297"/>
      <c r="D47" s="298"/>
      <c r="E47" s="313"/>
      <c r="F47" s="312"/>
      <c r="G47" s="297"/>
      <c r="H47" s="300"/>
      <c r="I47" s="299"/>
      <c r="J47" s="301"/>
    </row>
    <row r="48" spans="1:10" s="135" customFormat="1" ht="32.25" thickBot="1" x14ac:dyDescent="0.3">
      <c r="A48" s="621">
        <v>10.1</v>
      </c>
      <c r="B48" s="128" t="s">
        <v>134</v>
      </c>
      <c r="C48" s="297"/>
      <c r="D48" s="298"/>
      <c r="E48" s="313"/>
      <c r="F48" s="312"/>
      <c r="G48" s="297"/>
      <c r="H48" s="300"/>
      <c r="I48" s="299"/>
      <c r="J48" s="301"/>
    </row>
    <row r="49" spans="1:10" s="115" customFormat="1" ht="32.25" thickBot="1" x14ac:dyDescent="0.3">
      <c r="A49" s="622"/>
      <c r="B49" s="128" t="s">
        <v>135</v>
      </c>
      <c r="C49" s="297">
        <v>2.81</v>
      </c>
      <c r="D49" s="298"/>
      <c r="E49" s="313"/>
      <c r="F49" s="312"/>
      <c r="G49" s="297"/>
      <c r="H49" s="604">
        <v>531.09</v>
      </c>
      <c r="I49" s="597">
        <v>106.22</v>
      </c>
      <c r="J49" s="605">
        <v>637.30999999999995</v>
      </c>
    </row>
    <row r="50" spans="1:10" s="115" customFormat="1" ht="32.25" thickBot="1" x14ac:dyDescent="0.3">
      <c r="A50" s="623"/>
      <c r="B50" s="128" t="s">
        <v>136</v>
      </c>
      <c r="C50" s="297">
        <v>5.05</v>
      </c>
      <c r="D50" s="298"/>
      <c r="E50" s="313"/>
      <c r="F50" s="312"/>
      <c r="G50" s="297"/>
      <c r="H50" s="602">
        <v>953.63</v>
      </c>
      <c r="I50" s="600">
        <v>190.73</v>
      </c>
      <c r="J50" s="601">
        <v>1144.3499999999999</v>
      </c>
    </row>
    <row r="51" spans="1:10" s="115" customFormat="1" ht="45.75" thickBot="1" x14ac:dyDescent="0.3">
      <c r="A51" s="126">
        <v>10.199999999999999</v>
      </c>
      <c r="B51" s="128" t="s">
        <v>326</v>
      </c>
      <c r="C51" s="297"/>
      <c r="D51" s="298"/>
      <c r="E51" s="128"/>
      <c r="F51" s="298"/>
      <c r="G51" s="297"/>
      <c r="H51" s="300"/>
      <c r="I51" s="299"/>
      <c r="J51" s="301"/>
    </row>
    <row r="52" spans="1:10" s="115" customFormat="1" ht="32.25" thickBot="1" x14ac:dyDescent="0.3">
      <c r="A52" s="126"/>
      <c r="B52" s="137" t="s">
        <v>107</v>
      </c>
      <c r="C52" s="297">
        <v>1.43</v>
      </c>
      <c r="D52" s="120">
        <v>3</v>
      </c>
      <c r="E52" s="313" t="s">
        <v>124</v>
      </c>
      <c r="F52" s="298">
        <v>40.9</v>
      </c>
      <c r="G52" s="297">
        <v>7.8</v>
      </c>
      <c r="H52" s="604">
        <v>495.22</v>
      </c>
      <c r="I52" s="597">
        <v>99.04</v>
      </c>
      <c r="J52" s="605">
        <v>594.26</v>
      </c>
    </row>
    <row r="53" spans="1:10" s="115" customFormat="1" ht="32.25" thickBot="1" x14ac:dyDescent="0.3">
      <c r="A53" s="126"/>
      <c r="B53" s="137" t="s">
        <v>137</v>
      </c>
      <c r="C53" s="297">
        <v>1.54</v>
      </c>
      <c r="D53" s="120">
        <v>3</v>
      </c>
      <c r="E53" s="313" t="s">
        <v>124</v>
      </c>
      <c r="F53" s="298">
        <v>50.2</v>
      </c>
      <c r="G53" s="297">
        <v>9.5</v>
      </c>
      <c r="H53" s="602">
        <v>533.30999999999995</v>
      </c>
      <c r="I53" s="600">
        <v>106.66</v>
      </c>
      <c r="J53" s="603">
        <v>639.97</v>
      </c>
    </row>
    <row r="54" spans="1:10" s="115" customFormat="1" ht="32.25" thickBot="1" x14ac:dyDescent="0.3">
      <c r="A54" s="126"/>
      <c r="B54" s="137" t="s">
        <v>138</v>
      </c>
      <c r="C54" s="297">
        <v>2</v>
      </c>
      <c r="D54" s="120">
        <v>3</v>
      </c>
      <c r="E54" s="313" t="s">
        <v>124</v>
      </c>
      <c r="F54" s="298">
        <v>58.25</v>
      </c>
      <c r="G54" s="297">
        <v>11.1</v>
      </c>
      <c r="H54" s="602">
        <v>692.61</v>
      </c>
      <c r="I54" s="600">
        <v>138.52000000000001</v>
      </c>
      <c r="J54" s="603">
        <v>831.13</v>
      </c>
    </row>
    <row r="55" spans="1:10" s="115" customFormat="1" ht="32.25" thickBot="1" x14ac:dyDescent="0.3">
      <c r="A55" s="126"/>
      <c r="B55" s="137" t="s">
        <v>139</v>
      </c>
      <c r="C55" s="297">
        <v>2.59</v>
      </c>
      <c r="D55" s="120">
        <v>3</v>
      </c>
      <c r="E55" s="313" t="s">
        <v>124</v>
      </c>
      <c r="F55" s="298">
        <v>75.5</v>
      </c>
      <c r="G55" s="297">
        <v>14.3</v>
      </c>
      <c r="H55" s="602">
        <v>896.93</v>
      </c>
      <c r="I55" s="600">
        <v>179.39</v>
      </c>
      <c r="J55" s="601">
        <v>1076.32</v>
      </c>
    </row>
    <row r="56" spans="1:10" s="115" customFormat="1" ht="32.25" thickBot="1" x14ac:dyDescent="0.3">
      <c r="A56" s="126"/>
      <c r="B56" s="137" t="s">
        <v>140</v>
      </c>
      <c r="C56" s="297">
        <v>2.98</v>
      </c>
      <c r="D56" s="120">
        <v>3</v>
      </c>
      <c r="E56" s="313" t="s">
        <v>124</v>
      </c>
      <c r="F56" s="298">
        <v>85.4</v>
      </c>
      <c r="G56" s="297">
        <v>16.2</v>
      </c>
      <c r="H56" s="599">
        <v>1031.99</v>
      </c>
      <c r="I56" s="600">
        <v>206.4</v>
      </c>
      <c r="J56" s="601">
        <v>1238.3900000000001</v>
      </c>
    </row>
    <row r="57" spans="1:10" s="115" customFormat="1" ht="45.75" thickBot="1" x14ac:dyDescent="0.3">
      <c r="A57" s="126">
        <v>10.3</v>
      </c>
      <c r="B57" s="137" t="s">
        <v>99</v>
      </c>
      <c r="C57" s="297"/>
      <c r="D57" s="298"/>
      <c r="E57" s="128"/>
      <c r="F57" s="298"/>
      <c r="G57" s="297"/>
      <c r="H57" s="602">
        <v>0</v>
      </c>
      <c r="I57" s="600">
        <v>0</v>
      </c>
      <c r="J57" s="603">
        <v>0</v>
      </c>
    </row>
    <row r="58" spans="1:10" s="115" customFormat="1" ht="32.25" thickBot="1" x14ac:dyDescent="0.3">
      <c r="A58" s="126"/>
      <c r="B58" s="137" t="s">
        <v>107</v>
      </c>
      <c r="C58" s="297">
        <v>2.5</v>
      </c>
      <c r="D58" s="298">
        <v>3</v>
      </c>
      <c r="E58" s="313" t="s">
        <v>124</v>
      </c>
      <c r="F58" s="298">
        <v>79.849999999999994</v>
      </c>
      <c r="G58" s="297">
        <v>15.2</v>
      </c>
      <c r="H58" s="602">
        <v>865.76</v>
      </c>
      <c r="I58" s="600">
        <v>173.15</v>
      </c>
      <c r="J58" s="601">
        <v>1038.92</v>
      </c>
    </row>
    <row r="59" spans="1:10" s="115" customFormat="1" ht="32.25" thickBot="1" x14ac:dyDescent="0.3">
      <c r="A59" s="126"/>
      <c r="B59" s="137" t="s">
        <v>137</v>
      </c>
      <c r="C59" s="297">
        <v>3.22</v>
      </c>
      <c r="D59" s="298">
        <v>3</v>
      </c>
      <c r="E59" s="313" t="s">
        <v>124</v>
      </c>
      <c r="F59" s="298">
        <v>106.1</v>
      </c>
      <c r="G59" s="297">
        <v>20.2</v>
      </c>
      <c r="H59" s="599">
        <v>1115.1099999999999</v>
      </c>
      <c r="I59" s="600">
        <v>223.02</v>
      </c>
      <c r="J59" s="601">
        <v>1338.13</v>
      </c>
    </row>
    <row r="60" spans="1:10" s="115" customFormat="1" ht="32.25" thickBot="1" x14ac:dyDescent="0.3">
      <c r="A60" s="126"/>
      <c r="B60" s="137" t="s">
        <v>138</v>
      </c>
      <c r="C60" s="297">
        <v>4.4400000000000004</v>
      </c>
      <c r="D60" s="298">
        <v>3</v>
      </c>
      <c r="E60" s="313" t="s">
        <v>124</v>
      </c>
      <c r="F60" s="298">
        <v>146.75</v>
      </c>
      <c r="G60" s="297">
        <v>27.9</v>
      </c>
      <c r="H60" s="599">
        <v>1537.6</v>
      </c>
      <c r="I60" s="600">
        <v>307.52</v>
      </c>
      <c r="J60" s="601">
        <v>1845.12</v>
      </c>
    </row>
    <row r="61" spans="1:10" s="115" customFormat="1" ht="32.25" thickBot="1" x14ac:dyDescent="0.3">
      <c r="A61" s="126"/>
      <c r="B61" s="137" t="s">
        <v>139</v>
      </c>
      <c r="C61" s="297">
        <v>5.61</v>
      </c>
      <c r="D61" s="298">
        <v>3</v>
      </c>
      <c r="E61" s="313" t="s">
        <v>124</v>
      </c>
      <c r="F61" s="298">
        <v>182</v>
      </c>
      <c r="G61" s="297">
        <v>34.6</v>
      </c>
      <c r="H61" s="599">
        <v>1942.78</v>
      </c>
      <c r="I61" s="600">
        <v>388.56</v>
      </c>
      <c r="J61" s="601">
        <v>2331.33</v>
      </c>
    </row>
    <row r="62" spans="1:10" s="115" customFormat="1" ht="32.25" thickBot="1" x14ac:dyDescent="0.3">
      <c r="A62" s="126"/>
      <c r="B62" s="137" t="s">
        <v>140</v>
      </c>
      <c r="C62" s="297">
        <v>6.52</v>
      </c>
      <c r="D62" s="298">
        <v>3</v>
      </c>
      <c r="E62" s="313" t="s">
        <v>124</v>
      </c>
      <c r="F62" s="298">
        <v>210.2</v>
      </c>
      <c r="G62" s="297">
        <v>39.9</v>
      </c>
      <c r="H62" s="599">
        <v>2257.91</v>
      </c>
      <c r="I62" s="600">
        <v>451.58</v>
      </c>
      <c r="J62" s="601">
        <v>2709.5</v>
      </c>
    </row>
    <row r="63" spans="1:10" s="115" customFormat="1" ht="36.75" customHeight="1" thickBot="1" x14ac:dyDescent="0.3">
      <c r="A63" s="126">
        <v>10.4</v>
      </c>
      <c r="B63" s="137" t="s">
        <v>100</v>
      </c>
      <c r="C63" s="297"/>
      <c r="D63" s="298"/>
      <c r="E63" s="128"/>
      <c r="F63" s="298"/>
      <c r="G63" s="297"/>
      <c r="H63" s="300"/>
      <c r="I63" s="299"/>
      <c r="J63" s="301"/>
    </row>
    <row r="64" spans="1:10" s="115" customFormat="1" ht="32.25" thickBot="1" x14ac:dyDescent="0.3">
      <c r="A64" s="126"/>
      <c r="B64" s="137" t="s">
        <v>107</v>
      </c>
      <c r="C64" s="297">
        <v>2.92</v>
      </c>
      <c r="D64" s="298">
        <v>4</v>
      </c>
      <c r="E64" s="313" t="s">
        <v>124</v>
      </c>
      <c r="F64" s="298">
        <v>96.46</v>
      </c>
      <c r="G64" s="297">
        <v>18.3</v>
      </c>
      <c r="H64" s="596">
        <v>1281.52</v>
      </c>
      <c r="I64" s="597">
        <v>256.3</v>
      </c>
      <c r="J64" s="598">
        <v>1537.82</v>
      </c>
    </row>
    <row r="65" spans="1:10" s="115" customFormat="1" ht="32.25" thickBot="1" x14ac:dyDescent="0.3">
      <c r="A65" s="126"/>
      <c r="B65" s="137" t="s">
        <v>137</v>
      </c>
      <c r="C65" s="297">
        <v>3.98</v>
      </c>
      <c r="D65" s="298">
        <v>4</v>
      </c>
      <c r="E65" s="313" t="s">
        <v>124</v>
      </c>
      <c r="F65" s="298">
        <v>131.46</v>
      </c>
      <c r="G65" s="297">
        <v>25</v>
      </c>
      <c r="H65" s="599">
        <v>1746.72</v>
      </c>
      <c r="I65" s="600">
        <v>349.34</v>
      </c>
      <c r="J65" s="601">
        <v>2096.0700000000002</v>
      </c>
    </row>
    <row r="66" spans="1:10" s="115" customFormat="1" ht="32.25" thickBot="1" x14ac:dyDescent="0.3">
      <c r="A66" s="126"/>
      <c r="B66" s="137" t="s">
        <v>138</v>
      </c>
      <c r="C66" s="297">
        <v>5.44</v>
      </c>
      <c r="D66" s="298">
        <v>4</v>
      </c>
      <c r="E66" s="313" t="s">
        <v>124</v>
      </c>
      <c r="F66" s="298">
        <v>185.66</v>
      </c>
      <c r="G66" s="297">
        <v>35.299999999999997</v>
      </c>
      <c r="H66" s="599">
        <v>2387.48</v>
      </c>
      <c r="I66" s="600">
        <v>477.5</v>
      </c>
      <c r="J66" s="601">
        <v>2864.98</v>
      </c>
    </row>
    <row r="67" spans="1:10" s="115" customFormat="1" ht="32.25" thickBot="1" x14ac:dyDescent="0.3">
      <c r="A67" s="126"/>
      <c r="B67" s="137" t="s">
        <v>139</v>
      </c>
      <c r="C67" s="297">
        <v>6.61</v>
      </c>
      <c r="D67" s="298">
        <v>4</v>
      </c>
      <c r="E67" s="313" t="s">
        <v>124</v>
      </c>
      <c r="F67" s="298">
        <v>236.66</v>
      </c>
      <c r="G67" s="297">
        <v>45</v>
      </c>
      <c r="H67" s="599">
        <v>2900.96</v>
      </c>
      <c r="I67" s="600">
        <v>580.19000000000005</v>
      </c>
      <c r="J67" s="601">
        <v>3481.16</v>
      </c>
    </row>
    <row r="68" spans="1:10" s="115" customFormat="1" ht="32.25" thickBot="1" x14ac:dyDescent="0.3">
      <c r="A68" s="126"/>
      <c r="B68" s="137" t="s">
        <v>140</v>
      </c>
      <c r="C68" s="297">
        <v>7.52</v>
      </c>
      <c r="D68" s="298">
        <v>4</v>
      </c>
      <c r="E68" s="313" t="s">
        <v>124</v>
      </c>
      <c r="F68" s="298">
        <v>270.26000000000005</v>
      </c>
      <c r="G68" s="297">
        <v>51.3</v>
      </c>
      <c r="H68" s="599">
        <v>3300.34</v>
      </c>
      <c r="I68" s="600">
        <v>660.07</v>
      </c>
      <c r="J68" s="601">
        <v>3960.41</v>
      </c>
    </row>
    <row r="69" spans="1:10" s="115" customFormat="1" ht="32.25" thickBot="1" x14ac:dyDescent="0.3">
      <c r="A69" s="126">
        <v>10.5</v>
      </c>
      <c r="B69" s="137" t="s">
        <v>327</v>
      </c>
      <c r="C69" s="297"/>
      <c r="D69" s="298"/>
      <c r="E69" s="128"/>
      <c r="F69" s="298"/>
      <c r="G69" s="297"/>
      <c r="H69" s="602">
        <v>0</v>
      </c>
      <c r="I69" s="600">
        <v>0</v>
      </c>
      <c r="J69" s="603">
        <v>0</v>
      </c>
    </row>
    <row r="70" spans="1:10" s="115" customFormat="1" ht="32.25" thickBot="1" x14ac:dyDescent="0.3">
      <c r="A70" s="126"/>
      <c r="B70" s="137" t="s">
        <v>107</v>
      </c>
      <c r="C70" s="297">
        <v>1.0999999999999999</v>
      </c>
      <c r="D70" s="298">
        <v>3</v>
      </c>
      <c r="E70" s="313" t="s">
        <v>124</v>
      </c>
      <c r="F70" s="298">
        <v>18.5</v>
      </c>
      <c r="G70" s="297">
        <v>3.5</v>
      </c>
      <c r="H70" s="602">
        <v>380.94</v>
      </c>
      <c r="I70" s="600">
        <v>76.19</v>
      </c>
      <c r="J70" s="603">
        <v>457.12</v>
      </c>
    </row>
    <row r="71" spans="1:10" s="115" customFormat="1" ht="32.25" thickBot="1" x14ac:dyDescent="0.3">
      <c r="A71" s="126"/>
      <c r="B71" s="137" t="s">
        <v>137</v>
      </c>
      <c r="C71" s="297">
        <v>1.25</v>
      </c>
      <c r="D71" s="298">
        <v>3</v>
      </c>
      <c r="E71" s="313" t="s">
        <v>124</v>
      </c>
      <c r="F71" s="298">
        <v>21</v>
      </c>
      <c r="G71" s="297">
        <v>4</v>
      </c>
      <c r="H71" s="602">
        <v>432.88</v>
      </c>
      <c r="I71" s="600">
        <v>86.58</v>
      </c>
      <c r="J71" s="603">
        <v>519.46</v>
      </c>
    </row>
    <row r="72" spans="1:10" s="115" customFormat="1" ht="32.25" thickBot="1" x14ac:dyDescent="0.3">
      <c r="A72" s="126"/>
      <c r="B72" s="137" t="s">
        <v>138</v>
      </c>
      <c r="C72" s="297">
        <v>1.8149999999999999</v>
      </c>
      <c r="D72" s="298">
        <v>3</v>
      </c>
      <c r="E72" s="313" t="s">
        <v>124</v>
      </c>
      <c r="F72" s="298">
        <v>30.5</v>
      </c>
      <c r="G72" s="297">
        <v>5.8</v>
      </c>
      <c r="H72" s="602">
        <v>628.54999999999995</v>
      </c>
      <c r="I72" s="600">
        <v>125.71</v>
      </c>
      <c r="J72" s="603">
        <v>754.25</v>
      </c>
    </row>
    <row r="73" spans="1:10" s="115" customFormat="1" ht="32.25" thickBot="1" x14ac:dyDescent="0.3">
      <c r="A73" s="126"/>
      <c r="B73" s="137" t="s">
        <v>139</v>
      </c>
      <c r="C73" s="297">
        <v>2.41</v>
      </c>
      <c r="D73" s="298">
        <v>3</v>
      </c>
      <c r="E73" s="313" t="s">
        <v>124</v>
      </c>
      <c r="F73" s="298">
        <v>40.5</v>
      </c>
      <c r="G73" s="297">
        <v>7.7</v>
      </c>
      <c r="H73" s="602">
        <v>834.6</v>
      </c>
      <c r="I73" s="600">
        <v>166.92</v>
      </c>
      <c r="J73" s="601">
        <v>1001.52</v>
      </c>
    </row>
    <row r="74" spans="1:10" s="115" customFormat="1" ht="32.25" thickBot="1" x14ac:dyDescent="0.3">
      <c r="A74" s="126"/>
      <c r="B74" s="137" t="s">
        <v>140</v>
      </c>
      <c r="C74" s="297">
        <v>2.62</v>
      </c>
      <c r="D74" s="298">
        <v>3</v>
      </c>
      <c r="E74" s="313" t="s">
        <v>124</v>
      </c>
      <c r="F74" s="298">
        <v>49</v>
      </c>
      <c r="G74" s="297">
        <v>9.3000000000000007</v>
      </c>
      <c r="H74" s="602">
        <v>907.32</v>
      </c>
      <c r="I74" s="600">
        <v>181.46</v>
      </c>
      <c r="J74" s="601">
        <v>1088.79</v>
      </c>
    </row>
    <row r="75" spans="1:10" s="115" customFormat="1" ht="32.25" thickBot="1" x14ac:dyDescent="0.3">
      <c r="A75" s="126">
        <v>10.6</v>
      </c>
      <c r="B75" s="137" t="s">
        <v>101</v>
      </c>
      <c r="C75" s="297"/>
      <c r="D75" s="298"/>
      <c r="E75" s="128"/>
      <c r="F75" s="298"/>
      <c r="G75" s="297"/>
      <c r="H75" s="300"/>
      <c r="I75" s="299"/>
      <c r="J75" s="301"/>
    </row>
    <row r="76" spans="1:10" s="115" customFormat="1" ht="32.25" thickBot="1" x14ac:dyDescent="0.3">
      <c r="A76" s="126"/>
      <c r="B76" s="137" t="s">
        <v>107</v>
      </c>
      <c r="C76" s="297">
        <v>2.1274999999999999</v>
      </c>
      <c r="D76" s="298">
        <v>3</v>
      </c>
      <c r="E76" s="313" t="s">
        <v>124</v>
      </c>
      <c r="F76" s="298">
        <v>35.75</v>
      </c>
      <c r="G76" s="297">
        <v>6.8</v>
      </c>
      <c r="H76" s="604">
        <v>736.77</v>
      </c>
      <c r="I76" s="597">
        <v>147.35</v>
      </c>
      <c r="J76" s="605">
        <v>884.12</v>
      </c>
    </row>
    <row r="77" spans="1:10" s="115" customFormat="1" ht="32.25" thickBot="1" x14ac:dyDescent="0.3">
      <c r="A77" s="126"/>
      <c r="B77" s="137" t="s">
        <v>137</v>
      </c>
      <c r="C77" s="297">
        <v>2.35</v>
      </c>
      <c r="D77" s="298">
        <v>3</v>
      </c>
      <c r="E77" s="313" t="s">
        <v>124</v>
      </c>
      <c r="F77" s="298">
        <v>39.5</v>
      </c>
      <c r="G77" s="297">
        <v>7.5</v>
      </c>
      <c r="H77" s="602">
        <v>813.82</v>
      </c>
      <c r="I77" s="600">
        <v>162.76</v>
      </c>
      <c r="J77" s="603">
        <v>976.58</v>
      </c>
    </row>
    <row r="78" spans="1:10" s="115" customFormat="1" ht="32.25" thickBot="1" x14ac:dyDescent="0.3">
      <c r="A78" s="126"/>
      <c r="B78" s="137" t="s">
        <v>138</v>
      </c>
      <c r="C78" s="297">
        <v>3.4200000000000004</v>
      </c>
      <c r="D78" s="298">
        <v>3</v>
      </c>
      <c r="E78" s="313" t="s">
        <v>124</v>
      </c>
      <c r="F78" s="298">
        <v>57.5</v>
      </c>
      <c r="G78" s="297">
        <v>10.9</v>
      </c>
      <c r="H78" s="599">
        <v>1184.3699999999999</v>
      </c>
      <c r="I78" s="600">
        <v>236.87</v>
      </c>
      <c r="J78" s="601">
        <v>1421.24</v>
      </c>
    </row>
    <row r="79" spans="1:10" s="115" customFormat="1" ht="32.25" thickBot="1" x14ac:dyDescent="0.3">
      <c r="A79" s="126"/>
      <c r="B79" s="137" t="s">
        <v>139</v>
      </c>
      <c r="C79" s="297">
        <v>4.3149999999999995</v>
      </c>
      <c r="D79" s="298">
        <v>3</v>
      </c>
      <c r="E79" s="313" t="s">
        <v>124</v>
      </c>
      <c r="F79" s="298">
        <v>72.5</v>
      </c>
      <c r="G79" s="297">
        <v>13.8</v>
      </c>
      <c r="H79" s="599">
        <v>1494.31</v>
      </c>
      <c r="I79" s="600">
        <v>298.86</v>
      </c>
      <c r="J79" s="601">
        <v>1793.17</v>
      </c>
    </row>
    <row r="80" spans="1:10" s="115" customFormat="1" ht="32.25" thickBot="1" x14ac:dyDescent="0.3">
      <c r="A80" s="126"/>
      <c r="B80" s="137" t="s">
        <v>140</v>
      </c>
      <c r="C80" s="297">
        <v>5.1149999999999993</v>
      </c>
      <c r="D80" s="298">
        <v>3</v>
      </c>
      <c r="E80" s="313" t="s">
        <v>124</v>
      </c>
      <c r="F80" s="298">
        <v>86</v>
      </c>
      <c r="G80" s="297">
        <v>16.3</v>
      </c>
      <c r="H80" s="599">
        <v>1771.36</v>
      </c>
      <c r="I80" s="600">
        <v>354.27</v>
      </c>
      <c r="J80" s="601">
        <v>2125.63</v>
      </c>
    </row>
    <row r="81" spans="1:10" s="115" customFormat="1" ht="32.25" thickBot="1" x14ac:dyDescent="0.3">
      <c r="A81" s="126">
        <v>10.7</v>
      </c>
      <c r="B81" s="137" t="s">
        <v>102</v>
      </c>
      <c r="C81" s="297"/>
      <c r="D81" s="298"/>
      <c r="E81" s="128"/>
      <c r="F81" s="298"/>
      <c r="G81" s="297"/>
      <c r="H81" s="602">
        <v>0</v>
      </c>
      <c r="I81" s="600">
        <v>0</v>
      </c>
      <c r="J81" s="603">
        <v>0</v>
      </c>
    </row>
    <row r="82" spans="1:10" s="115" customFormat="1" ht="32.25" thickBot="1" x14ac:dyDescent="0.3">
      <c r="A82" s="126"/>
      <c r="B82" s="137" t="s">
        <v>107</v>
      </c>
      <c r="C82" s="297">
        <v>2.33</v>
      </c>
      <c r="D82" s="298">
        <v>4</v>
      </c>
      <c r="E82" s="313" t="s">
        <v>124</v>
      </c>
      <c r="F82" s="298">
        <v>37.659999999999997</v>
      </c>
      <c r="G82" s="297">
        <v>7.2</v>
      </c>
      <c r="H82" s="599">
        <v>1022.58</v>
      </c>
      <c r="I82" s="600">
        <v>204.52</v>
      </c>
      <c r="J82" s="601">
        <v>1227.0899999999999</v>
      </c>
    </row>
    <row r="83" spans="1:10" s="115" customFormat="1" ht="32.25" thickBot="1" x14ac:dyDescent="0.3">
      <c r="A83" s="126"/>
      <c r="B83" s="137" t="s">
        <v>137</v>
      </c>
      <c r="C83" s="297">
        <v>2.64</v>
      </c>
      <c r="D83" s="298">
        <v>4</v>
      </c>
      <c r="E83" s="313" t="s">
        <v>124</v>
      </c>
      <c r="F83" s="298">
        <v>42.66</v>
      </c>
      <c r="G83" s="297">
        <v>8.1</v>
      </c>
      <c r="H83" s="599">
        <v>1158.6300000000001</v>
      </c>
      <c r="I83" s="600">
        <v>231.73</v>
      </c>
      <c r="J83" s="601">
        <v>1390.36</v>
      </c>
    </row>
    <row r="84" spans="1:10" s="115" customFormat="1" ht="32.25" thickBot="1" x14ac:dyDescent="0.3">
      <c r="A84" s="126"/>
      <c r="B84" s="137" t="s">
        <v>138</v>
      </c>
      <c r="C84" s="297">
        <v>4.72</v>
      </c>
      <c r="D84" s="298">
        <v>4</v>
      </c>
      <c r="E84" s="313" t="s">
        <v>124</v>
      </c>
      <c r="F84" s="298">
        <v>66.66</v>
      </c>
      <c r="G84" s="297">
        <v>12.7</v>
      </c>
      <c r="H84" s="599">
        <v>2071.4899999999998</v>
      </c>
      <c r="I84" s="600">
        <v>414.3</v>
      </c>
      <c r="J84" s="601">
        <v>2485.79</v>
      </c>
    </row>
    <row r="85" spans="1:10" s="115" customFormat="1" ht="32.25" thickBot="1" x14ac:dyDescent="0.3">
      <c r="A85" s="126"/>
      <c r="B85" s="137" t="s">
        <v>139</v>
      </c>
      <c r="C85" s="297">
        <v>4.74</v>
      </c>
      <c r="D85" s="298">
        <v>4</v>
      </c>
      <c r="E85" s="313" t="s">
        <v>124</v>
      </c>
      <c r="F85" s="298">
        <v>86.66</v>
      </c>
      <c r="G85" s="297">
        <v>16.5</v>
      </c>
      <c r="H85" s="599">
        <v>2080.27</v>
      </c>
      <c r="I85" s="600">
        <v>416.05</v>
      </c>
      <c r="J85" s="601">
        <v>2496.3200000000002</v>
      </c>
    </row>
    <row r="86" spans="1:10" s="115" customFormat="1" ht="32.25" thickBot="1" x14ac:dyDescent="0.3">
      <c r="A86" s="126"/>
      <c r="B86" s="137" t="s">
        <v>140</v>
      </c>
      <c r="C86" s="297">
        <v>5.78</v>
      </c>
      <c r="D86" s="298">
        <v>4</v>
      </c>
      <c r="E86" s="313" t="s">
        <v>124</v>
      </c>
      <c r="F86" s="298">
        <v>104.66</v>
      </c>
      <c r="G86" s="297">
        <v>19.899999999999999</v>
      </c>
      <c r="H86" s="599">
        <v>2536.6999999999998</v>
      </c>
      <c r="I86" s="600">
        <v>507.34</v>
      </c>
      <c r="J86" s="601">
        <v>3044.04</v>
      </c>
    </row>
    <row r="87" spans="1:10" s="115" customFormat="1" ht="105" x14ac:dyDescent="0.25">
      <c r="A87" s="126"/>
      <c r="B87" s="138" t="s">
        <v>319</v>
      </c>
      <c r="C87" s="297"/>
      <c r="D87" s="298"/>
      <c r="E87" s="313"/>
      <c r="F87" s="298"/>
      <c r="G87" s="297"/>
      <c r="H87" s="300"/>
      <c r="I87" s="299"/>
      <c r="J87" s="301"/>
    </row>
    <row r="88" spans="1:10" s="115" customFormat="1" ht="32.25" thickBot="1" x14ac:dyDescent="0.3">
      <c r="A88" s="124">
        <v>11</v>
      </c>
      <c r="B88" s="134" t="s">
        <v>320</v>
      </c>
      <c r="C88" s="297"/>
      <c r="D88" s="298"/>
      <c r="E88" s="313"/>
      <c r="F88" s="298"/>
      <c r="G88" s="297"/>
      <c r="H88" s="300"/>
      <c r="I88" s="299"/>
      <c r="J88" s="301"/>
    </row>
    <row r="89" spans="1:10" s="115" customFormat="1" ht="32.25" thickBot="1" x14ac:dyDescent="0.3">
      <c r="A89" s="126">
        <v>11.1</v>
      </c>
      <c r="B89" s="137" t="s">
        <v>328</v>
      </c>
      <c r="C89" s="297"/>
      <c r="D89" s="298"/>
      <c r="E89" s="128"/>
      <c r="F89" s="298"/>
      <c r="G89" s="297"/>
      <c r="H89" s="604">
        <v>0</v>
      </c>
      <c r="I89" s="597">
        <v>0</v>
      </c>
      <c r="J89" s="605">
        <v>0</v>
      </c>
    </row>
    <row r="90" spans="1:10" s="115" customFormat="1" ht="32.25" thickBot="1" x14ac:dyDescent="0.3">
      <c r="A90" s="126"/>
      <c r="B90" s="137" t="s">
        <v>107</v>
      </c>
      <c r="C90" s="297">
        <v>2.1649999999999996</v>
      </c>
      <c r="D90" s="298">
        <v>3</v>
      </c>
      <c r="E90" s="313" t="s">
        <v>124</v>
      </c>
      <c r="F90" s="298">
        <v>36.4</v>
      </c>
      <c r="G90" s="297">
        <v>6.9</v>
      </c>
      <c r="H90" s="602">
        <v>749.75</v>
      </c>
      <c r="I90" s="600">
        <v>149.94999999999999</v>
      </c>
      <c r="J90" s="603">
        <v>899.7</v>
      </c>
    </row>
    <row r="91" spans="1:10" s="115" customFormat="1" ht="32.25" thickBot="1" x14ac:dyDescent="0.3">
      <c r="A91" s="126"/>
      <c r="B91" s="137" t="s">
        <v>137</v>
      </c>
      <c r="C91" s="297">
        <v>2.82</v>
      </c>
      <c r="D91" s="298">
        <v>3</v>
      </c>
      <c r="E91" s="313" t="s">
        <v>124</v>
      </c>
      <c r="F91" s="298">
        <v>47.4</v>
      </c>
      <c r="G91" s="297">
        <v>9</v>
      </c>
      <c r="H91" s="602">
        <v>976.58</v>
      </c>
      <c r="I91" s="600">
        <v>195.32</v>
      </c>
      <c r="J91" s="601">
        <v>1171.9000000000001</v>
      </c>
    </row>
    <row r="92" spans="1:10" s="115" customFormat="1" ht="32.25" thickBot="1" x14ac:dyDescent="0.3">
      <c r="A92" s="126"/>
      <c r="B92" s="137" t="s">
        <v>138</v>
      </c>
      <c r="C92" s="297">
        <v>3.2350000000000003</v>
      </c>
      <c r="D92" s="298">
        <v>3</v>
      </c>
      <c r="E92" s="313" t="s">
        <v>124</v>
      </c>
      <c r="F92" s="298">
        <v>54.4</v>
      </c>
      <c r="G92" s="297">
        <v>10.3</v>
      </c>
      <c r="H92" s="599">
        <v>1120.3</v>
      </c>
      <c r="I92" s="600">
        <v>224.06</v>
      </c>
      <c r="J92" s="601">
        <v>1344.36</v>
      </c>
    </row>
    <row r="93" spans="1:10" s="115" customFormat="1" ht="32.25" thickBot="1" x14ac:dyDescent="0.3">
      <c r="A93" s="126"/>
      <c r="B93" s="137" t="s">
        <v>139</v>
      </c>
      <c r="C93" s="297">
        <v>5.85</v>
      </c>
      <c r="D93" s="298">
        <v>3</v>
      </c>
      <c r="E93" s="313" t="s">
        <v>124</v>
      </c>
      <c r="F93" s="298">
        <v>98.3</v>
      </c>
      <c r="G93" s="297">
        <v>18.7</v>
      </c>
      <c r="H93" s="599">
        <v>2025.89</v>
      </c>
      <c r="I93" s="600">
        <v>405.18</v>
      </c>
      <c r="J93" s="601">
        <v>2431.0700000000002</v>
      </c>
    </row>
    <row r="94" spans="1:10" s="115" customFormat="1" ht="32.25" thickBot="1" x14ac:dyDescent="0.3">
      <c r="A94" s="126"/>
      <c r="B94" s="137" t="s">
        <v>140</v>
      </c>
      <c r="C94" s="297">
        <v>6.8599999999999994</v>
      </c>
      <c r="D94" s="298">
        <v>3</v>
      </c>
      <c r="E94" s="313" t="s">
        <v>124</v>
      </c>
      <c r="F94" s="298">
        <v>115.3</v>
      </c>
      <c r="G94" s="297">
        <v>21.9</v>
      </c>
      <c r="H94" s="599">
        <v>2375.66</v>
      </c>
      <c r="I94" s="600">
        <v>475.13</v>
      </c>
      <c r="J94" s="601">
        <v>2850.79</v>
      </c>
    </row>
    <row r="95" spans="1:10" s="115" customFormat="1" ht="35.25" customHeight="1" thickBot="1" x14ac:dyDescent="0.3">
      <c r="A95" s="126">
        <v>11.2</v>
      </c>
      <c r="B95" s="137" t="s">
        <v>103</v>
      </c>
      <c r="C95" s="297"/>
      <c r="D95" s="298"/>
      <c r="E95" s="128"/>
      <c r="F95" s="298"/>
      <c r="G95" s="297"/>
      <c r="H95" s="602">
        <v>0</v>
      </c>
      <c r="I95" s="600">
        <v>0</v>
      </c>
      <c r="J95" s="603">
        <v>0</v>
      </c>
    </row>
    <row r="96" spans="1:10" s="115" customFormat="1" ht="32.25" thickBot="1" x14ac:dyDescent="0.3">
      <c r="A96" s="124"/>
      <c r="B96" s="137" t="s">
        <v>107</v>
      </c>
      <c r="C96" s="297">
        <v>3.52</v>
      </c>
      <c r="D96" s="298">
        <v>3</v>
      </c>
      <c r="E96" s="313" t="s">
        <v>124</v>
      </c>
      <c r="F96" s="298">
        <v>76.099999999999994</v>
      </c>
      <c r="G96" s="297">
        <v>14.5</v>
      </c>
      <c r="H96" s="599">
        <v>1219</v>
      </c>
      <c r="I96" s="600">
        <v>243.8</v>
      </c>
      <c r="J96" s="601">
        <v>1462.8</v>
      </c>
    </row>
    <row r="97" spans="1:10" s="115" customFormat="1" ht="32.25" thickBot="1" x14ac:dyDescent="0.3">
      <c r="A97" s="124"/>
      <c r="B97" s="137" t="s">
        <v>137</v>
      </c>
      <c r="C97" s="297">
        <v>3.73</v>
      </c>
      <c r="D97" s="298">
        <v>3</v>
      </c>
      <c r="E97" s="313" t="s">
        <v>124</v>
      </c>
      <c r="F97" s="298">
        <v>97.1</v>
      </c>
      <c r="G97" s="297">
        <v>18.399999999999999</v>
      </c>
      <c r="H97" s="599">
        <v>1291.72</v>
      </c>
      <c r="I97" s="600">
        <v>258.33999999999997</v>
      </c>
      <c r="J97" s="601">
        <v>1550.07</v>
      </c>
    </row>
    <row r="98" spans="1:10" s="115" customFormat="1" ht="32.25" thickBot="1" x14ac:dyDescent="0.3">
      <c r="A98" s="124"/>
      <c r="B98" s="137" t="s">
        <v>138</v>
      </c>
      <c r="C98" s="297">
        <v>4.32</v>
      </c>
      <c r="D98" s="298">
        <v>3</v>
      </c>
      <c r="E98" s="313" t="s">
        <v>124</v>
      </c>
      <c r="F98" s="298">
        <v>142.69999999999999</v>
      </c>
      <c r="G98" s="297">
        <v>27.1</v>
      </c>
      <c r="H98" s="599">
        <v>1496.04</v>
      </c>
      <c r="I98" s="600">
        <v>299.20999999999998</v>
      </c>
      <c r="J98" s="601">
        <v>1795.25</v>
      </c>
    </row>
    <row r="99" spans="1:10" s="115" customFormat="1" ht="32.25" thickBot="1" x14ac:dyDescent="0.3">
      <c r="A99" s="124"/>
      <c r="B99" s="137" t="s">
        <v>139</v>
      </c>
      <c r="C99" s="297">
        <v>7.65</v>
      </c>
      <c r="D99" s="298">
        <v>3</v>
      </c>
      <c r="E99" s="313" t="s">
        <v>124</v>
      </c>
      <c r="F99" s="298">
        <v>178.7</v>
      </c>
      <c r="G99" s="297">
        <v>34</v>
      </c>
      <c r="H99" s="599">
        <v>2649.24</v>
      </c>
      <c r="I99" s="600">
        <v>529.85</v>
      </c>
      <c r="J99" s="601">
        <v>3179.09</v>
      </c>
    </row>
    <row r="100" spans="1:10" s="115" customFormat="1" ht="32.25" thickBot="1" x14ac:dyDescent="0.3">
      <c r="A100" s="124"/>
      <c r="B100" s="137" t="s">
        <v>140</v>
      </c>
      <c r="C100" s="297">
        <v>8.67</v>
      </c>
      <c r="D100" s="298">
        <v>3</v>
      </c>
      <c r="E100" s="313" t="s">
        <v>124</v>
      </c>
      <c r="F100" s="298">
        <v>207.2</v>
      </c>
      <c r="G100" s="297">
        <v>39.4</v>
      </c>
      <c r="H100" s="599">
        <v>3002.47</v>
      </c>
      <c r="I100" s="600">
        <v>600.49</v>
      </c>
      <c r="J100" s="601">
        <v>3602.97</v>
      </c>
    </row>
    <row r="101" spans="1:10" s="115" customFormat="1" ht="32.25" thickBot="1" x14ac:dyDescent="0.3">
      <c r="A101" s="126">
        <v>11.3</v>
      </c>
      <c r="B101" s="137" t="s">
        <v>104</v>
      </c>
      <c r="C101" s="297"/>
      <c r="D101" s="298"/>
      <c r="E101" s="128"/>
      <c r="F101" s="298"/>
      <c r="G101" s="297"/>
      <c r="H101" s="602">
        <v>0</v>
      </c>
      <c r="I101" s="600">
        <v>0</v>
      </c>
      <c r="J101" s="603">
        <v>0</v>
      </c>
    </row>
    <row r="102" spans="1:10" s="115" customFormat="1" ht="32.25" thickBot="1" x14ac:dyDescent="0.3">
      <c r="A102" s="126"/>
      <c r="B102" s="137" t="s">
        <v>107</v>
      </c>
      <c r="C102" s="297">
        <v>4.43</v>
      </c>
      <c r="D102" s="298">
        <v>4</v>
      </c>
      <c r="E102" s="313" t="s">
        <v>124</v>
      </c>
      <c r="F102" s="298">
        <v>91.46</v>
      </c>
      <c r="G102" s="297">
        <v>17.399999999999999</v>
      </c>
      <c r="H102" s="599">
        <v>1944.22</v>
      </c>
      <c r="I102" s="600">
        <v>388.84</v>
      </c>
      <c r="J102" s="601">
        <v>2333.06</v>
      </c>
    </row>
    <row r="103" spans="1:10" s="115" customFormat="1" ht="32.25" thickBot="1" x14ac:dyDescent="0.3">
      <c r="A103" s="126"/>
      <c r="B103" s="137" t="s">
        <v>137</v>
      </c>
      <c r="C103" s="297">
        <v>4.88</v>
      </c>
      <c r="D103" s="298">
        <v>4</v>
      </c>
      <c r="E103" s="313" t="s">
        <v>124</v>
      </c>
      <c r="F103" s="298">
        <v>119.46</v>
      </c>
      <c r="G103" s="297">
        <v>22.7</v>
      </c>
      <c r="H103" s="599">
        <v>2141.71</v>
      </c>
      <c r="I103" s="600">
        <v>428.34</v>
      </c>
      <c r="J103" s="601">
        <v>2570.0500000000002</v>
      </c>
    </row>
    <row r="104" spans="1:10" s="115" customFormat="1" ht="32.25" thickBot="1" x14ac:dyDescent="0.3">
      <c r="A104" s="126"/>
      <c r="B104" s="137" t="s">
        <v>138</v>
      </c>
      <c r="C104" s="297">
        <v>5.62</v>
      </c>
      <c r="D104" s="298">
        <v>4</v>
      </c>
      <c r="E104" s="313" t="s">
        <v>124</v>
      </c>
      <c r="F104" s="298">
        <v>180.26</v>
      </c>
      <c r="G104" s="297">
        <v>34.200000000000003</v>
      </c>
      <c r="H104" s="599">
        <v>2466.48</v>
      </c>
      <c r="I104" s="600">
        <v>493.3</v>
      </c>
      <c r="J104" s="601">
        <v>2959.77</v>
      </c>
    </row>
    <row r="105" spans="1:10" s="115" customFormat="1" ht="32.25" thickBot="1" x14ac:dyDescent="0.3">
      <c r="A105" s="126"/>
      <c r="B105" s="137" t="s">
        <v>139</v>
      </c>
      <c r="C105" s="297">
        <v>9.1199999999999992</v>
      </c>
      <c r="D105" s="298">
        <v>4</v>
      </c>
      <c r="E105" s="313" t="s">
        <v>124</v>
      </c>
      <c r="F105" s="298">
        <v>228.26</v>
      </c>
      <c r="G105" s="297">
        <v>43.4</v>
      </c>
      <c r="H105" s="599">
        <v>4002.54</v>
      </c>
      <c r="I105" s="600">
        <v>800.51</v>
      </c>
      <c r="J105" s="601">
        <v>4803.05</v>
      </c>
    </row>
    <row r="106" spans="1:10" s="115" customFormat="1" ht="32.25" thickBot="1" x14ac:dyDescent="0.3">
      <c r="A106" s="126"/>
      <c r="B106" s="137" t="s">
        <v>140</v>
      </c>
      <c r="C106" s="297">
        <v>10.15</v>
      </c>
      <c r="D106" s="298">
        <v>4</v>
      </c>
      <c r="E106" s="313" t="s">
        <v>124</v>
      </c>
      <c r="F106" s="298">
        <v>266.26000000000005</v>
      </c>
      <c r="G106" s="297">
        <v>50.6</v>
      </c>
      <c r="H106" s="599">
        <v>4454.58</v>
      </c>
      <c r="I106" s="600">
        <v>890.92</v>
      </c>
      <c r="J106" s="601">
        <v>5345.5</v>
      </c>
    </row>
    <row r="107" spans="1:10" s="115" customFormat="1" ht="32.25" thickBot="1" x14ac:dyDescent="0.3">
      <c r="A107" s="126">
        <v>11.4</v>
      </c>
      <c r="B107" s="137" t="s">
        <v>329</v>
      </c>
      <c r="C107" s="297"/>
      <c r="D107" s="298"/>
      <c r="E107" s="128"/>
      <c r="F107" s="298"/>
      <c r="G107" s="297"/>
      <c r="H107" s="300"/>
      <c r="I107" s="299"/>
      <c r="J107" s="301"/>
    </row>
    <row r="108" spans="1:10" s="115" customFormat="1" ht="32.25" thickBot="1" x14ac:dyDescent="0.3">
      <c r="A108" s="126"/>
      <c r="B108" s="137" t="s">
        <v>107</v>
      </c>
      <c r="C108" s="297">
        <v>0.83499999999999996</v>
      </c>
      <c r="D108" s="298">
        <v>3</v>
      </c>
      <c r="E108" s="313" t="s">
        <v>124</v>
      </c>
      <c r="F108" s="298">
        <v>14</v>
      </c>
      <c r="G108" s="297">
        <v>2.7</v>
      </c>
      <c r="H108" s="604">
        <v>289.17</v>
      </c>
      <c r="I108" s="597">
        <v>57.83</v>
      </c>
      <c r="J108" s="605">
        <v>347</v>
      </c>
    </row>
    <row r="109" spans="1:10" s="115" customFormat="1" ht="32.25" thickBot="1" x14ac:dyDescent="0.3">
      <c r="A109" s="126"/>
      <c r="B109" s="137" t="s">
        <v>137</v>
      </c>
      <c r="C109" s="297">
        <v>0.86499999999999999</v>
      </c>
      <c r="D109" s="298">
        <v>3</v>
      </c>
      <c r="E109" s="313" t="s">
        <v>124</v>
      </c>
      <c r="F109" s="298">
        <v>14.5</v>
      </c>
      <c r="G109" s="297">
        <v>2.8</v>
      </c>
      <c r="H109" s="602">
        <v>299.55</v>
      </c>
      <c r="I109" s="600">
        <v>59.91</v>
      </c>
      <c r="J109" s="603">
        <v>359.47</v>
      </c>
    </row>
    <row r="110" spans="1:10" s="115" customFormat="1" ht="32.25" thickBot="1" x14ac:dyDescent="0.3">
      <c r="A110" s="126"/>
      <c r="B110" s="137" t="s">
        <v>138</v>
      </c>
      <c r="C110" s="297">
        <v>0.9800000000000002</v>
      </c>
      <c r="D110" s="298">
        <v>3</v>
      </c>
      <c r="E110" s="313" t="s">
        <v>124</v>
      </c>
      <c r="F110" s="298">
        <v>16.5</v>
      </c>
      <c r="G110" s="297">
        <v>3.1</v>
      </c>
      <c r="H110" s="602">
        <v>339.38</v>
      </c>
      <c r="I110" s="600">
        <v>67.88</v>
      </c>
      <c r="J110" s="603">
        <v>407.26</v>
      </c>
    </row>
    <row r="111" spans="1:10" s="115" customFormat="1" ht="32.25" thickBot="1" x14ac:dyDescent="0.3">
      <c r="A111" s="126"/>
      <c r="B111" s="137" t="s">
        <v>139</v>
      </c>
      <c r="C111" s="297">
        <v>0.9800000000000002</v>
      </c>
      <c r="D111" s="298">
        <v>3</v>
      </c>
      <c r="E111" s="313" t="s">
        <v>124</v>
      </c>
      <c r="F111" s="298">
        <v>16.5</v>
      </c>
      <c r="G111" s="297">
        <v>3.1</v>
      </c>
      <c r="H111" s="602">
        <v>339.38</v>
      </c>
      <c r="I111" s="600">
        <v>67.88</v>
      </c>
      <c r="J111" s="603">
        <v>407.26</v>
      </c>
    </row>
    <row r="112" spans="1:10" s="115" customFormat="1" ht="32.25" thickBot="1" x14ac:dyDescent="0.3">
      <c r="A112" s="126"/>
      <c r="B112" s="137" t="s">
        <v>140</v>
      </c>
      <c r="C112" s="297">
        <v>0.9800000000000002</v>
      </c>
      <c r="D112" s="298">
        <v>3</v>
      </c>
      <c r="E112" s="313" t="s">
        <v>124</v>
      </c>
      <c r="F112" s="298">
        <v>16.5</v>
      </c>
      <c r="G112" s="297">
        <v>3.1</v>
      </c>
      <c r="H112" s="602">
        <v>339.38</v>
      </c>
      <c r="I112" s="600">
        <v>67.88</v>
      </c>
      <c r="J112" s="603">
        <v>407.26</v>
      </c>
    </row>
    <row r="113" spans="1:10" s="115" customFormat="1" ht="32.25" thickBot="1" x14ac:dyDescent="0.3">
      <c r="A113" s="126">
        <v>11.5</v>
      </c>
      <c r="B113" s="137" t="s">
        <v>105</v>
      </c>
      <c r="C113" s="297"/>
      <c r="D113" s="298"/>
      <c r="E113" s="128"/>
      <c r="F113" s="298"/>
      <c r="G113" s="297"/>
      <c r="H113" s="602">
        <v>0</v>
      </c>
      <c r="I113" s="600">
        <v>0</v>
      </c>
      <c r="J113" s="603">
        <v>0</v>
      </c>
    </row>
    <row r="114" spans="1:10" s="115" customFormat="1" ht="32.25" thickBot="1" x14ac:dyDescent="0.3">
      <c r="A114" s="126"/>
      <c r="B114" s="137" t="s">
        <v>107</v>
      </c>
      <c r="C114" s="297">
        <v>1.7249999999999999</v>
      </c>
      <c r="D114" s="298">
        <v>3</v>
      </c>
      <c r="E114" s="313" t="s">
        <v>124</v>
      </c>
      <c r="F114" s="298">
        <v>29</v>
      </c>
      <c r="G114" s="297">
        <v>5.5</v>
      </c>
      <c r="H114" s="602">
        <v>597.38</v>
      </c>
      <c r="I114" s="600">
        <v>119.48</v>
      </c>
      <c r="J114" s="603">
        <v>716.85</v>
      </c>
    </row>
    <row r="115" spans="1:10" s="115" customFormat="1" ht="32.25" thickBot="1" x14ac:dyDescent="0.3">
      <c r="A115" s="126"/>
      <c r="B115" s="137" t="s">
        <v>137</v>
      </c>
      <c r="C115" s="297">
        <v>1.905</v>
      </c>
      <c r="D115" s="298">
        <v>3</v>
      </c>
      <c r="E115" s="313" t="s">
        <v>124</v>
      </c>
      <c r="F115" s="298">
        <v>32</v>
      </c>
      <c r="G115" s="297">
        <v>6.1</v>
      </c>
      <c r="H115" s="602">
        <v>659.71</v>
      </c>
      <c r="I115" s="600">
        <v>131.94</v>
      </c>
      <c r="J115" s="603">
        <v>791.66</v>
      </c>
    </row>
    <row r="116" spans="1:10" s="115" customFormat="1" ht="32.25" thickBot="1" x14ac:dyDescent="0.3">
      <c r="A116" s="126"/>
      <c r="B116" s="137" t="s">
        <v>138</v>
      </c>
      <c r="C116" s="297">
        <v>2.17</v>
      </c>
      <c r="D116" s="298">
        <v>3</v>
      </c>
      <c r="E116" s="313" t="s">
        <v>124</v>
      </c>
      <c r="F116" s="298">
        <v>36.5</v>
      </c>
      <c r="G116" s="297">
        <v>6.9</v>
      </c>
      <c r="H116" s="602">
        <v>751.48</v>
      </c>
      <c r="I116" s="600">
        <v>150.30000000000001</v>
      </c>
      <c r="J116" s="603">
        <v>901.78</v>
      </c>
    </row>
    <row r="117" spans="1:10" s="115" customFormat="1" ht="32.25" thickBot="1" x14ac:dyDescent="0.3">
      <c r="A117" s="126"/>
      <c r="B117" s="137" t="s">
        <v>139</v>
      </c>
      <c r="C117" s="297">
        <v>2.17</v>
      </c>
      <c r="D117" s="298">
        <v>3</v>
      </c>
      <c r="E117" s="313" t="s">
        <v>124</v>
      </c>
      <c r="F117" s="298">
        <v>36.5</v>
      </c>
      <c r="G117" s="297">
        <v>6.9</v>
      </c>
      <c r="H117" s="602">
        <v>751.48</v>
      </c>
      <c r="I117" s="600">
        <v>150.30000000000001</v>
      </c>
      <c r="J117" s="603">
        <v>901.78</v>
      </c>
    </row>
    <row r="118" spans="1:10" s="115" customFormat="1" ht="32.25" thickBot="1" x14ac:dyDescent="0.3">
      <c r="A118" s="126"/>
      <c r="B118" s="137" t="s">
        <v>140</v>
      </c>
      <c r="C118" s="297">
        <v>2.17</v>
      </c>
      <c r="D118" s="298">
        <v>3</v>
      </c>
      <c r="E118" s="313" t="s">
        <v>124</v>
      </c>
      <c r="F118" s="298">
        <v>36.5</v>
      </c>
      <c r="G118" s="297">
        <v>6.9</v>
      </c>
      <c r="H118" s="602">
        <v>751.48</v>
      </c>
      <c r="I118" s="600">
        <v>150.30000000000001</v>
      </c>
      <c r="J118" s="603">
        <v>901.78</v>
      </c>
    </row>
    <row r="119" spans="1:10" s="115" customFormat="1" ht="32.25" thickBot="1" x14ac:dyDescent="0.3">
      <c r="A119" s="126">
        <v>11.6</v>
      </c>
      <c r="B119" s="137" t="s">
        <v>106</v>
      </c>
      <c r="C119" s="297"/>
      <c r="D119" s="298"/>
      <c r="E119" s="128"/>
      <c r="F119" s="298"/>
      <c r="G119" s="297"/>
      <c r="H119" s="602">
        <v>0</v>
      </c>
      <c r="I119" s="600">
        <v>0</v>
      </c>
      <c r="J119" s="603">
        <v>0</v>
      </c>
    </row>
    <row r="120" spans="1:10" s="115" customFormat="1" ht="32.25" thickBot="1" x14ac:dyDescent="0.3">
      <c r="A120" s="126"/>
      <c r="B120" s="137" t="s">
        <v>107</v>
      </c>
      <c r="C120" s="297">
        <v>2.2706666666666666</v>
      </c>
      <c r="D120" s="298">
        <v>4</v>
      </c>
      <c r="E120" s="313" t="s">
        <v>124</v>
      </c>
      <c r="F120" s="298">
        <v>28.66</v>
      </c>
      <c r="G120" s="297">
        <v>5.4</v>
      </c>
      <c r="H120" s="602">
        <v>996.54</v>
      </c>
      <c r="I120" s="600">
        <v>199.31</v>
      </c>
      <c r="J120" s="601">
        <v>1195.8499999999999</v>
      </c>
    </row>
    <row r="121" spans="1:10" s="115" customFormat="1" ht="32.25" thickBot="1" x14ac:dyDescent="0.3">
      <c r="A121" s="126"/>
      <c r="B121" s="137" t="s">
        <v>137</v>
      </c>
      <c r="C121" s="297">
        <v>2.5906666666666665</v>
      </c>
      <c r="D121" s="298">
        <v>4</v>
      </c>
      <c r="E121" s="313" t="s">
        <v>124</v>
      </c>
      <c r="F121" s="298">
        <v>32.659999999999997</v>
      </c>
      <c r="G121" s="297">
        <v>6.2</v>
      </c>
      <c r="H121" s="599">
        <v>1136.98</v>
      </c>
      <c r="I121" s="600">
        <v>227.4</v>
      </c>
      <c r="J121" s="601">
        <v>1364.37</v>
      </c>
    </row>
    <row r="122" spans="1:10" s="115" customFormat="1" ht="32.25" thickBot="1" x14ac:dyDescent="0.3">
      <c r="A122" s="126"/>
      <c r="B122" s="137" t="s">
        <v>138</v>
      </c>
      <c r="C122" s="297">
        <v>3.0639999999999996</v>
      </c>
      <c r="D122" s="298">
        <v>4</v>
      </c>
      <c r="E122" s="313" t="s">
        <v>124</v>
      </c>
      <c r="F122" s="298">
        <v>38.659999999999997</v>
      </c>
      <c r="G122" s="297">
        <v>7.3</v>
      </c>
      <c r="H122" s="599">
        <v>1344.71</v>
      </c>
      <c r="I122" s="600">
        <v>268.94</v>
      </c>
      <c r="J122" s="601">
        <v>1613.66</v>
      </c>
    </row>
    <row r="123" spans="1:10" s="115" customFormat="1" ht="32.25" thickBot="1" x14ac:dyDescent="0.3">
      <c r="A123" s="126"/>
      <c r="B123" s="137" t="s">
        <v>139</v>
      </c>
      <c r="C123" s="297">
        <v>3.0639999999999996</v>
      </c>
      <c r="D123" s="298">
        <v>4</v>
      </c>
      <c r="E123" s="313" t="s">
        <v>124</v>
      </c>
      <c r="F123" s="298">
        <v>38.659999999999997</v>
      </c>
      <c r="G123" s="297">
        <v>7.3</v>
      </c>
      <c r="H123" s="599">
        <v>1344.71</v>
      </c>
      <c r="I123" s="600">
        <v>268.94</v>
      </c>
      <c r="J123" s="601">
        <v>1613.66</v>
      </c>
    </row>
    <row r="124" spans="1:10" s="115" customFormat="1" ht="32.25" thickBot="1" x14ac:dyDescent="0.3">
      <c r="A124" s="126"/>
      <c r="B124" s="137" t="s">
        <v>140</v>
      </c>
      <c r="C124" s="297">
        <v>3.0639999999999996</v>
      </c>
      <c r="D124" s="298">
        <v>4</v>
      </c>
      <c r="E124" s="313" t="s">
        <v>124</v>
      </c>
      <c r="F124" s="298">
        <v>38.659999999999997</v>
      </c>
      <c r="G124" s="297">
        <v>7.3</v>
      </c>
      <c r="H124" s="599">
        <v>1344.71</v>
      </c>
      <c r="I124" s="600">
        <v>268.94</v>
      </c>
      <c r="J124" s="601">
        <v>1613.66</v>
      </c>
    </row>
    <row r="125" spans="1:10" s="115" customFormat="1" ht="72" customHeight="1" x14ac:dyDescent="0.25">
      <c r="A125" s="126"/>
      <c r="B125" s="138" t="s">
        <v>321</v>
      </c>
      <c r="C125" s="297"/>
      <c r="D125" s="298"/>
      <c r="E125" s="313"/>
      <c r="F125" s="298"/>
      <c r="G125" s="297"/>
      <c r="H125" s="300"/>
      <c r="I125" s="299"/>
      <c r="J125" s="301"/>
    </row>
    <row r="126" spans="1:10" s="115" customFormat="1" ht="32.25" thickBot="1" x14ac:dyDescent="0.3">
      <c r="A126" s="124">
        <v>12</v>
      </c>
      <c r="B126" s="134" t="s">
        <v>322</v>
      </c>
      <c r="C126" s="297"/>
      <c r="D126" s="298"/>
      <c r="E126" s="313"/>
      <c r="F126" s="298"/>
      <c r="G126" s="297"/>
      <c r="H126" s="300"/>
      <c r="I126" s="299"/>
      <c r="J126" s="301"/>
    </row>
    <row r="127" spans="1:10" s="115" customFormat="1" ht="32.25" thickBot="1" x14ac:dyDescent="0.3">
      <c r="A127" s="124"/>
      <c r="B127" s="129" t="s">
        <v>323</v>
      </c>
      <c r="C127" s="297" t="s">
        <v>141</v>
      </c>
      <c r="D127" s="298"/>
      <c r="E127" s="128" t="s">
        <v>142</v>
      </c>
      <c r="F127" s="298"/>
      <c r="G127" s="297"/>
      <c r="H127" s="604">
        <v>174.44</v>
      </c>
      <c r="I127" s="597">
        <v>34.89</v>
      </c>
      <c r="J127" s="605">
        <v>209.33</v>
      </c>
    </row>
    <row r="128" spans="1:10" s="115" customFormat="1" x14ac:dyDescent="0.25">
      <c r="A128" s="150"/>
      <c r="B128" s="139"/>
      <c r="C128" s="140"/>
      <c r="D128" s="140"/>
      <c r="E128" s="139"/>
      <c r="F128" s="140"/>
      <c r="G128" s="140"/>
      <c r="H128" s="141"/>
      <c r="I128" s="141"/>
      <c r="J128" s="142"/>
    </row>
    <row r="129" spans="1:12" s="115" customFormat="1" x14ac:dyDescent="0.2">
      <c r="A129" s="521" t="s">
        <v>722</v>
      </c>
      <c r="B129" s="143"/>
      <c r="C129" s="144"/>
      <c r="D129" s="144"/>
      <c r="E129" s="143"/>
      <c r="F129" s="144"/>
      <c r="G129" s="144"/>
      <c r="H129" s="112"/>
      <c r="I129" s="112"/>
      <c r="J129" s="113"/>
    </row>
    <row r="130" spans="1:12" s="115" customFormat="1" x14ac:dyDescent="0.2">
      <c r="A130" s="520"/>
      <c r="B130" s="143"/>
      <c r="C130" s="144"/>
      <c r="D130" s="144"/>
      <c r="E130" s="143"/>
      <c r="F130" s="144"/>
      <c r="G130" s="144"/>
      <c r="H130" s="112"/>
      <c r="I130" s="112"/>
      <c r="J130" s="113"/>
    </row>
    <row r="131" spans="1:12" s="115" customFormat="1" x14ac:dyDescent="0.5">
      <c r="A131" s="626" t="s">
        <v>723</v>
      </c>
      <c r="B131" s="626"/>
      <c r="C131" s="626"/>
      <c r="D131" s="626"/>
      <c r="E131" s="626"/>
      <c r="F131" s="626"/>
      <c r="G131" s="626"/>
      <c r="H131" s="626"/>
      <c r="I131" s="626"/>
      <c r="J131" s="626"/>
    </row>
    <row r="132" spans="1:12" s="115" customFormat="1" x14ac:dyDescent="0.5">
      <c r="A132" s="519"/>
      <c r="B132" s="519"/>
      <c r="C132" s="519"/>
      <c r="D132" s="519"/>
      <c r="E132" s="519"/>
      <c r="F132" s="519"/>
      <c r="G132" s="519"/>
      <c r="H132" s="519"/>
      <c r="I132" s="519"/>
      <c r="J132" s="519"/>
    </row>
    <row r="133" spans="1:12" s="115" customFormat="1" x14ac:dyDescent="0.5">
      <c r="A133" s="626" t="s">
        <v>724</v>
      </c>
      <c r="B133" s="626"/>
      <c r="C133" s="626"/>
      <c r="D133" s="626"/>
      <c r="E133" s="626"/>
      <c r="F133" s="626"/>
      <c r="G133" s="626"/>
      <c r="H133" s="626"/>
      <c r="I133" s="626"/>
      <c r="J133" s="626"/>
    </row>
    <row r="135" spans="1:12" s="115" customFormat="1" x14ac:dyDescent="0.5">
      <c r="A135" s="626" t="s">
        <v>725</v>
      </c>
      <c r="B135" s="626"/>
      <c r="C135" s="626"/>
      <c r="D135" s="626"/>
      <c r="E135" s="626"/>
      <c r="F135" s="626"/>
      <c r="G135" s="626"/>
      <c r="H135" s="626"/>
      <c r="I135" s="626"/>
      <c r="J135" s="626"/>
    </row>
    <row r="138" spans="1:12" s="148" customFormat="1" x14ac:dyDescent="0.2">
      <c r="A138" s="152"/>
      <c r="B138" s="145"/>
      <c r="C138" s="147"/>
      <c r="D138" s="147"/>
      <c r="E138" s="145"/>
      <c r="F138" s="147"/>
      <c r="G138" s="147"/>
      <c r="H138" s="112"/>
      <c r="I138" s="112"/>
      <c r="J138" s="113"/>
      <c r="K138" s="115"/>
      <c r="L138" s="115"/>
    </row>
    <row r="139" spans="1:12" s="148" customFormat="1" x14ac:dyDescent="0.2">
      <c r="A139" s="152"/>
      <c r="B139" s="145"/>
      <c r="C139" s="147"/>
      <c r="D139" s="147"/>
      <c r="E139" s="145"/>
      <c r="F139" s="147"/>
      <c r="G139" s="147"/>
      <c r="H139" s="112"/>
      <c r="I139" s="112"/>
      <c r="J139" s="113"/>
      <c r="K139" s="115"/>
      <c r="L139" s="115"/>
    </row>
    <row r="150" spans="1:12" s="148" customFormat="1" x14ac:dyDescent="0.2">
      <c r="A150" s="151"/>
      <c r="B150" s="145"/>
      <c r="C150" s="149"/>
      <c r="D150" s="149"/>
      <c r="E150" s="146"/>
      <c r="F150" s="149"/>
      <c r="G150" s="149"/>
      <c r="H150" s="112"/>
      <c r="I150" s="112"/>
      <c r="J150" s="113"/>
      <c r="K150" s="115"/>
      <c r="L150" s="115"/>
    </row>
    <row r="151" spans="1:12" s="148" customFormat="1" x14ac:dyDescent="0.2">
      <c r="A151" s="151"/>
      <c r="B151" s="145"/>
      <c r="C151" s="149"/>
      <c r="D151" s="149"/>
      <c r="E151" s="146"/>
      <c r="F151" s="149"/>
      <c r="G151" s="149"/>
      <c r="H151" s="112"/>
      <c r="I151" s="112"/>
      <c r="J151" s="113"/>
      <c r="K151" s="115"/>
      <c r="L151" s="115"/>
    </row>
    <row r="152" spans="1:12" s="148" customFormat="1" x14ac:dyDescent="0.2">
      <c r="A152" s="151"/>
      <c r="B152" s="145"/>
      <c r="C152" s="149"/>
      <c r="D152" s="149"/>
      <c r="E152" s="146"/>
      <c r="F152" s="149"/>
      <c r="G152" s="149"/>
      <c r="H152" s="112"/>
      <c r="I152" s="112"/>
      <c r="J152" s="113"/>
      <c r="K152" s="115"/>
      <c r="L152" s="115"/>
    </row>
    <row r="153" spans="1:12" s="148" customFormat="1" x14ac:dyDescent="0.2">
      <c r="A153" s="151"/>
      <c r="B153" s="145"/>
      <c r="C153" s="149"/>
      <c r="D153" s="149"/>
      <c r="E153" s="146"/>
      <c r="F153" s="149"/>
      <c r="G153" s="149"/>
      <c r="H153" s="112"/>
      <c r="I153" s="112"/>
      <c r="J153" s="113"/>
      <c r="K153" s="115"/>
      <c r="L153" s="115"/>
    </row>
    <row r="154" spans="1:12" s="148" customFormat="1" x14ac:dyDescent="0.2">
      <c r="A154" s="151"/>
      <c r="B154" s="145"/>
      <c r="C154" s="149"/>
      <c r="D154" s="149"/>
      <c r="E154" s="146"/>
      <c r="F154" s="149"/>
      <c r="G154" s="149"/>
      <c r="H154" s="112"/>
      <c r="I154" s="112"/>
      <c r="J154" s="113"/>
      <c r="K154" s="115"/>
      <c r="L154" s="115"/>
    </row>
    <row r="155" spans="1:12" s="148" customFormat="1" x14ac:dyDescent="0.2">
      <c r="A155" s="151"/>
      <c r="B155" s="145"/>
      <c r="C155" s="149"/>
      <c r="D155" s="149"/>
      <c r="E155" s="146"/>
      <c r="F155" s="149"/>
      <c r="G155" s="149"/>
      <c r="H155" s="112"/>
      <c r="I155" s="112"/>
      <c r="J155" s="113"/>
      <c r="K155" s="115"/>
      <c r="L155" s="115"/>
    </row>
    <row r="156" spans="1:12" s="148" customFormat="1" x14ac:dyDescent="0.2">
      <c r="A156" s="151"/>
      <c r="B156" s="145"/>
      <c r="C156" s="149"/>
      <c r="D156" s="149"/>
      <c r="E156" s="146"/>
      <c r="F156" s="149"/>
      <c r="G156" s="149"/>
      <c r="H156" s="112"/>
      <c r="I156" s="112"/>
      <c r="J156" s="113"/>
      <c r="K156" s="115"/>
      <c r="L156" s="115"/>
    </row>
    <row r="157" spans="1:12" s="148" customFormat="1" x14ac:dyDescent="0.2">
      <c r="A157" s="151"/>
      <c r="B157" s="145"/>
      <c r="C157" s="149"/>
      <c r="D157" s="149"/>
      <c r="E157" s="146"/>
      <c r="F157" s="149"/>
      <c r="G157" s="149"/>
      <c r="H157" s="112"/>
      <c r="I157" s="112"/>
      <c r="J157" s="113"/>
      <c r="K157" s="115"/>
      <c r="L157" s="115"/>
    </row>
    <row r="158" spans="1:12" s="148" customFormat="1" x14ac:dyDescent="0.2">
      <c r="A158" s="151"/>
      <c r="B158" s="145"/>
      <c r="C158" s="149"/>
      <c r="D158" s="149"/>
      <c r="E158" s="146"/>
      <c r="F158" s="149"/>
      <c r="G158" s="149"/>
      <c r="H158" s="112"/>
      <c r="I158" s="112"/>
      <c r="J158" s="113"/>
      <c r="K158" s="115"/>
      <c r="L158" s="115"/>
    </row>
    <row r="159" spans="1:12" s="148" customFormat="1" x14ac:dyDescent="0.2">
      <c r="A159" s="151"/>
      <c r="B159" s="145"/>
      <c r="C159" s="149"/>
      <c r="D159" s="149"/>
      <c r="E159" s="146"/>
      <c r="F159" s="149"/>
      <c r="G159" s="149"/>
      <c r="H159" s="112"/>
      <c r="I159" s="112"/>
      <c r="J159" s="113"/>
      <c r="K159" s="115"/>
      <c r="L159" s="115"/>
    </row>
    <row r="160" spans="1:12" s="148" customFormat="1" x14ac:dyDescent="0.2">
      <c r="A160" s="151"/>
      <c r="B160" s="145"/>
      <c r="C160" s="149"/>
      <c r="D160" s="149"/>
      <c r="E160" s="146"/>
      <c r="F160" s="149"/>
      <c r="G160" s="149"/>
      <c r="H160" s="112"/>
      <c r="I160" s="112"/>
      <c r="J160" s="113"/>
      <c r="K160" s="115"/>
      <c r="L160" s="115"/>
    </row>
    <row r="161" spans="1:12" s="148" customFormat="1" x14ac:dyDescent="0.2">
      <c r="A161" s="151"/>
      <c r="B161" s="145"/>
      <c r="C161" s="149"/>
      <c r="D161" s="149"/>
      <c r="E161" s="146"/>
      <c r="F161" s="149"/>
      <c r="G161" s="149"/>
      <c r="H161" s="112"/>
      <c r="I161" s="112"/>
      <c r="J161" s="113"/>
      <c r="K161" s="115"/>
      <c r="L161" s="115"/>
    </row>
    <row r="162" spans="1:12" s="148" customFormat="1" x14ac:dyDescent="0.2">
      <c r="A162" s="151"/>
      <c r="B162" s="145"/>
      <c r="C162" s="149"/>
      <c r="D162" s="149"/>
      <c r="E162" s="146"/>
      <c r="F162" s="149"/>
      <c r="G162" s="149"/>
      <c r="H162" s="112"/>
      <c r="I162" s="112"/>
      <c r="J162" s="113"/>
      <c r="K162" s="115"/>
      <c r="L162" s="115"/>
    </row>
    <row r="163" spans="1:12" s="148" customFormat="1" x14ac:dyDescent="0.2">
      <c r="A163" s="151"/>
      <c r="B163" s="145"/>
      <c r="C163" s="149"/>
      <c r="D163" s="149"/>
      <c r="E163" s="146"/>
      <c r="F163" s="149"/>
      <c r="G163" s="149"/>
      <c r="H163" s="112"/>
      <c r="I163" s="112"/>
      <c r="J163" s="113"/>
      <c r="K163" s="115"/>
      <c r="L163" s="115"/>
    </row>
    <row r="164" spans="1:12" s="148" customFormat="1" x14ac:dyDescent="0.2">
      <c r="A164" s="151"/>
      <c r="B164" s="145"/>
      <c r="C164" s="149"/>
      <c r="D164" s="149"/>
      <c r="E164" s="146"/>
      <c r="F164" s="149"/>
      <c r="G164" s="149"/>
      <c r="H164" s="112"/>
      <c r="I164" s="112"/>
      <c r="J164" s="113"/>
      <c r="K164" s="115"/>
      <c r="L164" s="115"/>
    </row>
    <row r="165" spans="1:12" s="148" customFormat="1" x14ac:dyDescent="0.2">
      <c r="A165" s="151"/>
      <c r="B165" s="145"/>
      <c r="C165" s="149"/>
      <c r="D165" s="149"/>
      <c r="E165" s="146"/>
      <c r="F165" s="149"/>
      <c r="G165" s="149"/>
      <c r="H165" s="112"/>
      <c r="I165" s="112"/>
      <c r="J165" s="113"/>
      <c r="K165" s="115"/>
      <c r="L165" s="115"/>
    </row>
    <row r="166" spans="1:12" s="148" customFormat="1" x14ac:dyDescent="0.2">
      <c r="A166" s="151"/>
      <c r="B166" s="145"/>
      <c r="C166" s="149"/>
      <c r="D166" s="149"/>
      <c r="E166" s="146"/>
      <c r="F166" s="149"/>
      <c r="G166" s="149"/>
      <c r="H166" s="112"/>
      <c r="I166" s="112"/>
      <c r="J166" s="113"/>
      <c r="K166" s="115"/>
      <c r="L166" s="115"/>
    </row>
    <row r="167" spans="1:12" s="148" customFormat="1" x14ac:dyDescent="0.2">
      <c r="A167" s="151"/>
      <c r="B167" s="145"/>
      <c r="C167" s="149"/>
      <c r="D167" s="149"/>
      <c r="E167" s="146"/>
      <c r="F167" s="149"/>
      <c r="G167" s="149"/>
      <c r="H167" s="112"/>
      <c r="I167" s="112"/>
      <c r="J167" s="113"/>
      <c r="K167" s="115"/>
      <c r="L167" s="115"/>
    </row>
    <row r="168" spans="1:12" s="148" customFormat="1" x14ac:dyDescent="0.2">
      <c r="A168" s="151"/>
      <c r="B168" s="145"/>
      <c r="C168" s="149"/>
      <c r="D168" s="149"/>
      <c r="E168" s="146"/>
      <c r="F168" s="149"/>
      <c r="G168" s="149"/>
      <c r="H168" s="112"/>
      <c r="I168" s="112"/>
      <c r="J168" s="113"/>
      <c r="K168" s="115"/>
      <c r="L168" s="115"/>
    </row>
    <row r="169" spans="1:12" s="148" customFormat="1" x14ac:dyDescent="0.2">
      <c r="A169" s="151"/>
      <c r="B169" s="145"/>
      <c r="C169" s="149"/>
      <c r="D169" s="149"/>
      <c r="E169" s="146"/>
      <c r="F169" s="149"/>
      <c r="G169" s="149"/>
      <c r="H169" s="112"/>
      <c r="I169" s="112"/>
      <c r="J169" s="113"/>
      <c r="K169" s="115"/>
      <c r="L169" s="115"/>
    </row>
    <row r="170" spans="1:12" s="148" customFormat="1" x14ac:dyDescent="0.2">
      <c r="A170" s="151"/>
      <c r="B170" s="145"/>
      <c r="C170" s="149"/>
      <c r="D170" s="149"/>
      <c r="E170" s="146"/>
      <c r="F170" s="149"/>
      <c r="G170" s="149"/>
      <c r="H170" s="112"/>
      <c r="I170" s="112"/>
      <c r="J170" s="113"/>
      <c r="K170" s="115"/>
      <c r="L170" s="115"/>
    </row>
    <row r="171" spans="1:12" s="148" customFormat="1" x14ac:dyDescent="0.2">
      <c r="A171" s="151"/>
      <c r="B171" s="145"/>
      <c r="C171" s="149"/>
      <c r="D171" s="149"/>
      <c r="E171" s="146"/>
      <c r="F171" s="149"/>
      <c r="G171" s="149"/>
      <c r="H171" s="112"/>
      <c r="I171" s="112"/>
      <c r="J171" s="113"/>
      <c r="K171" s="115"/>
      <c r="L171" s="115"/>
    </row>
    <row r="172" spans="1:12" s="148" customFormat="1" x14ac:dyDescent="0.2">
      <c r="A172" s="151"/>
      <c r="B172" s="145"/>
      <c r="C172" s="149"/>
      <c r="D172" s="149"/>
      <c r="E172" s="146"/>
      <c r="F172" s="149"/>
      <c r="G172" s="149"/>
      <c r="H172" s="112"/>
      <c r="I172" s="112"/>
      <c r="J172" s="113"/>
      <c r="K172" s="115"/>
      <c r="L172" s="115"/>
    </row>
    <row r="173" spans="1:12" s="148" customFormat="1" x14ac:dyDescent="0.2">
      <c r="A173" s="151"/>
      <c r="B173" s="145"/>
      <c r="C173" s="149"/>
      <c r="D173" s="149"/>
      <c r="E173" s="146"/>
      <c r="F173" s="149"/>
      <c r="G173" s="149"/>
      <c r="H173" s="112"/>
      <c r="I173" s="112"/>
      <c r="J173" s="113"/>
      <c r="K173" s="115"/>
      <c r="L173" s="115"/>
    </row>
    <row r="174" spans="1:12" s="148" customFormat="1" x14ac:dyDescent="0.2">
      <c r="A174" s="151"/>
      <c r="B174" s="145"/>
      <c r="C174" s="149"/>
      <c r="D174" s="149"/>
      <c r="E174" s="146"/>
      <c r="F174" s="149"/>
      <c r="G174" s="149"/>
      <c r="H174" s="112"/>
      <c r="I174" s="112"/>
      <c r="J174" s="113"/>
      <c r="K174" s="115"/>
      <c r="L174" s="115"/>
    </row>
    <row r="175" spans="1:12" s="148" customFormat="1" x14ac:dyDescent="0.2">
      <c r="A175" s="151"/>
      <c r="B175" s="145"/>
      <c r="C175" s="149"/>
      <c r="D175" s="149"/>
      <c r="E175" s="146"/>
      <c r="F175" s="149"/>
      <c r="G175" s="149"/>
      <c r="H175" s="112"/>
      <c r="I175" s="112"/>
      <c r="J175" s="113"/>
      <c r="K175" s="115"/>
      <c r="L175" s="115"/>
    </row>
    <row r="176" spans="1:12" s="148" customFormat="1" x14ac:dyDescent="0.2">
      <c r="A176" s="151"/>
      <c r="B176" s="145"/>
      <c r="C176" s="149"/>
      <c r="D176" s="149"/>
      <c r="E176" s="146"/>
      <c r="F176" s="149"/>
      <c r="G176" s="149"/>
      <c r="H176" s="112"/>
      <c r="I176" s="112"/>
      <c r="J176" s="113"/>
      <c r="K176" s="115"/>
      <c r="L176" s="115"/>
    </row>
  </sheetData>
  <mergeCells count="22">
    <mergeCell ref="H1:J1"/>
    <mergeCell ref="A133:J133"/>
    <mergeCell ref="A135:J135"/>
    <mergeCell ref="I2:J2"/>
    <mergeCell ref="A10:A11"/>
    <mergeCell ref="B10:B11"/>
    <mergeCell ref="C10:C11"/>
    <mergeCell ref="D10:D11"/>
    <mergeCell ref="E10:E11"/>
    <mergeCell ref="F10:F11"/>
    <mergeCell ref="G10:G11"/>
    <mergeCell ref="J10:J11"/>
    <mergeCell ref="A8:J8"/>
    <mergeCell ref="B12:B13"/>
    <mergeCell ref="C13:J13"/>
    <mergeCell ref="A131:J131"/>
    <mergeCell ref="I10:I11"/>
    <mergeCell ref="C21:J21"/>
    <mergeCell ref="D28:G28"/>
    <mergeCell ref="A32:A36"/>
    <mergeCell ref="A48:A50"/>
    <mergeCell ref="H10:H11"/>
  </mergeCells>
  <pageMargins left="0.39370078740157483" right="0.23622047244094491" top="0.31496062992125984" bottom="0.31496062992125984" header="0.31496062992125984" footer="0.31496062992125984"/>
  <pageSetup paperSize="9" scale="38"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51"/>
  <sheetViews>
    <sheetView topLeftCell="A7" zoomScaleNormal="100" workbookViewId="0">
      <selection activeCell="L17" sqref="L17"/>
    </sheetView>
  </sheetViews>
  <sheetFormatPr defaultRowHeight="15" x14ac:dyDescent="0.25"/>
  <cols>
    <col min="1" max="1" width="8" customWidth="1"/>
    <col min="2" max="2" width="35" customWidth="1"/>
    <col min="3" max="3" width="10.85546875" customWidth="1"/>
    <col min="4" max="4" width="9.5703125" customWidth="1"/>
    <col min="5" max="5" width="14.7109375" customWidth="1"/>
    <col min="6" max="6" width="13.28515625" customWidth="1"/>
    <col min="7" max="7" width="7.42578125" customWidth="1"/>
    <col min="8" max="8" width="10.140625" customWidth="1"/>
    <col min="9" max="9" width="12.5703125" customWidth="1"/>
    <col min="10" max="10" width="11.85546875" customWidth="1"/>
    <col min="11" max="11" width="12.42578125" customWidth="1"/>
    <col min="12" max="12" width="14" customWidth="1"/>
    <col min="13" max="13" width="12.5703125" customWidth="1"/>
    <col min="14" max="14" width="18.42578125" customWidth="1"/>
  </cols>
  <sheetData>
    <row r="1" spans="1:13" x14ac:dyDescent="0.25">
      <c r="L1" t="s">
        <v>772</v>
      </c>
    </row>
    <row r="2" spans="1:13" x14ac:dyDescent="0.25">
      <c r="L2" t="s">
        <v>773</v>
      </c>
    </row>
    <row r="3" spans="1:13" ht="26.25" customHeight="1" x14ac:dyDescent="0.25">
      <c r="K3" s="15" t="s">
        <v>218</v>
      </c>
      <c r="L3" s="542" t="s">
        <v>219</v>
      </c>
    </row>
    <row r="4" spans="1:13" x14ac:dyDescent="0.25">
      <c r="L4" s="542" t="s">
        <v>220</v>
      </c>
    </row>
    <row r="5" spans="1:13" x14ac:dyDescent="0.25">
      <c r="L5" s="542" t="s">
        <v>331</v>
      </c>
    </row>
    <row r="6" spans="1:13" x14ac:dyDescent="0.25">
      <c r="L6" s="542" t="s">
        <v>332</v>
      </c>
    </row>
    <row r="9" spans="1:13" ht="18.75" x14ac:dyDescent="0.25">
      <c r="A9" s="742" t="s">
        <v>721</v>
      </c>
      <c r="B9" s="742"/>
      <c r="C9" s="742"/>
      <c r="D9" s="742"/>
      <c r="E9" s="742"/>
      <c r="F9" s="742"/>
      <c r="G9" s="742"/>
      <c r="H9" s="742"/>
      <c r="I9" s="742"/>
      <c r="J9" s="742"/>
      <c r="K9" s="742"/>
      <c r="L9" s="742"/>
      <c r="M9" s="742"/>
    </row>
    <row r="10" spans="1:13" ht="15.75" x14ac:dyDescent="0.25">
      <c r="A10" s="16" t="s">
        <v>228</v>
      </c>
      <c r="B10" s="16"/>
      <c r="C10" s="16"/>
      <c r="D10" s="16"/>
      <c r="E10" s="16"/>
      <c r="F10" s="16"/>
      <c r="G10" s="16"/>
      <c r="H10" s="16"/>
    </row>
    <row r="11" spans="1:13" ht="15" customHeight="1" x14ac:dyDescent="0.25">
      <c r="A11" s="743" t="s">
        <v>90</v>
      </c>
      <c r="B11" s="744" t="s">
        <v>91</v>
      </c>
      <c r="C11" s="745" t="s">
        <v>92</v>
      </c>
      <c r="D11" s="745" t="s">
        <v>229</v>
      </c>
      <c r="E11" s="745" t="s">
        <v>96</v>
      </c>
      <c r="F11" s="745" t="s">
        <v>230</v>
      </c>
      <c r="G11" s="745" t="s">
        <v>98</v>
      </c>
      <c r="H11" s="745" t="s">
        <v>232</v>
      </c>
    </row>
    <row r="12" spans="1:13" ht="28.5" customHeight="1" x14ac:dyDescent="0.25">
      <c r="A12" s="743"/>
      <c r="B12" s="744"/>
      <c r="C12" s="745"/>
      <c r="D12" s="745"/>
      <c r="E12" s="745"/>
      <c r="F12" s="745"/>
      <c r="G12" s="745"/>
      <c r="H12" s="745"/>
    </row>
    <row r="13" spans="1:13" ht="30" x14ac:dyDescent="0.25">
      <c r="A13" s="17" t="s">
        <v>141</v>
      </c>
      <c r="B13" s="393" t="s">
        <v>280</v>
      </c>
      <c r="C13" s="394" t="s">
        <v>132</v>
      </c>
      <c r="D13" s="18">
        <v>2</v>
      </c>
      <c r="E13" s="19">
        <v>1.0900000000000001</v>
      </c>
      <c r="F13" s="20">
        <v>266.766360300825</v>
      </c>
      <c r="G13" s="20">
        <v>53.353272060164997</v>
      </c>
      <c r="H13" s="22">
        <v>320.11963236099001</v>
      </c>
    </row>
    <row r="14" spans="1:13" ht="15.75" x14ac:dyDescent="0.25">
      <c r="A14" s="23"/>
      <c r="B14" s="24" t="s">
        <v>756</v>
      </c>
      <c r="C14" s="24"/>
      <c r="D14" s="25"/>
      <c r="E14" s="26"/>
      <c r="F14" s="27"/>
      <c r="G14" s="27"/>
      <c r="H14" s="28">
        <v>320.12</v>
      </c>
    </row>
    <row r="15" spans="1:13" ht="18.75" x14ac:dyDescent="0.25">
      <c r="A15" s="29"/>
      <c r="B15" s="29"/>
      <c r="C15" s="29"/>
      <c r="D15" s="29"/>
      <c r="E15" s="29"/>
      <c r="F15" s="29"/>
      <c r="G15" s="29"/>
      <c r="H15" s="29"/>
      <c r="I15" s="29"/>
      <c r="J15" s="29"/>
      <c r="K15" s="29"/>
      <c r="L15" s="29"/>
      <c r="M15" s="29"/>
    </row>
    <row r="16" spans="1:13" ht="16.5" thickBot="1" x14ac:dyDescent="0.3">
      <c r="A16" s="727" t="s">
        <v>233</v>
      </c>
      <c r="B16" s="727"/>
      <c r="C16" s="727"/>
      <c r="D16" s="727"/>
      <c r="E16" s="727"/>
      <c r="F16" s="727"/>
      <c r="G16" s="727"/>
      <c r="H16" s="727"/>
      <c r="I16" s="727"/>
      <c r="J16" s="727"/>
      <c r="K16" s="727"/>
      <c r="L16" s="727"/>
      <c r="M16" s="727"/>
    </row>
    <row r="17" spans="1:13" ht="15" customHeight="1" x14ac:dyDescent="0.25">
      <c r="A17" s="749" t="s">
        <v>143</v>
      </c>
      <c r="B17" s="734" t="s">
        <v>736</v>
      </c>
      <c r="C17" s="751"/>
      <c r="D17" s="732" t="s">
        <v>737</v>
      </c>
      <c r="E17" s="732" t="s">
        <v>738</v>
      </c>
      <c r="F17" s="734" t="s">
        <v>740</v>
      </c>
      <c r="G17" s="736" t="s">
        <v>739</v>
      </c>
      <c r="H17" s="737"/>
    </row>
    <row r="18" spans="1:13" ht="52.5" customHeight="1" thickBot="1" x14ac:dyDescent="0.3">
      <c r="A18" s="750"/>
      <c r="B18" s="735"/>
      <c r="C18" s="752"/>
      <c r="D18" s="733"/>
      <c r="E18" s="733"/>
      <c r="F18" s="735"/>
      <c r="G18" s="738"/>
      <c r="H18" s="739"/>
      <c r="J18" s="30"/>
      <c r="K18" s="31"/>
      <c r="L18" s="31"/>
      <c r="M18" s="31"/>
    </row>
    <row r="19" spans="1:13" x14ac:dyDescent="0.25">
      <c r="A19" s="32">
        <v>1</v>
      </c>
      <c r="B19" s="775" t="s">
        <v>234</v>
      </c>
      <c r="C19" s="775"/>
      <c r="D19" s="33" t="s">
        <v>6</v>
      </c>
      <c r="E19" s="33">
        <v>2</v>
      </c>
      <c r="F19" s="573">
        <v>5.59</v>
      </c>
      <c r="G19" s="782">
        <f>F19*E19</f>
        <v>11.18</v>
      </c>
      <c r="H19" s="783"/>
      <c r="J19" s="30"/>
      <c r="K19" s="34"/>
      <c r="L19" s="31"/>
      <c r="M19" s="31"/>
    </row>
    <row r="20" spans="1:13" x14ac:dyDescent="0.25">
      <c r="A20" s="35">
        <v>2</v>
      </c>
      <c r="B20" s="784" t="s">
        <v>235</v>
      </c>
      <c r="C20" s="784"/>
      <c r="D20" s="4" t="s">
        <v>6</v>
      </c>
      <c r="E20" s="4">
        <v>0.05</v>
      </c>
      <c r="F20" s="573">
        <v>466</v>
      </c>
      <c r="G20" s="788">
        <f t="shared" ref="G20:G27" si="0">F20*E20</f>
        <v>23.3</v>
      </c>
      <c r="H20" s="789"/>
      <c r="J20" s="30"/>
      <c r="K20" s="31"/>
      <c r="L20" s="31"/>
      <c r="M20" s="31"/>
    </row>
    <row r="21" spans="1:13" ht="20.25" customHeight="1" x14ac:dyDescent="0.25">
      <c r="A21" s="32">
        <v>3</v>
      </c>
      <c r="B21" s="784" t="s">
        <v>236</v>
      </c>
      <c r="C21" s="784"/>
      <c r="D21" s="4" t="s">
        <v>237</v>
      </c>
      <c r="E21" s="4">
        <v>1</v>
      </c>
      <c r="F21" s="573">
        <v>39.630000000000003</v>
      </c>
      <c r="G21" s="788">
        <f t="shared" si="0"/>
        <v>39.630000000000003</v>
      </c>
      <c r="H21" s="789"/>
      <c r="J21" s="30"/>
      <c r="K21" s="34"/>
      <c r="L21" s="31"/>
      <c r="M21" s="31"/>
    </row>
    <row r="22" spans="1:13" ht="21" customHeight="1" x14ac:dyDescent="0.25">
      <c r="A22" s="35">
        <v>4</v>
      </c>
      <c r="B22" s="784" t="s">
        <v>239</v>
      </c>
      <c r="C22" s="784"/>
      <c r="D22" s="4" t="s">
        <v>6</v>
      </c>
      <c r="E22" s="4">
        <v>1</v>
      </c>
      <c r="F22" s="573">
        <v>181.97</v>
      </c>
      <c r="G22" s="788">
        <f t="shared" si="0"/>
        <v>181.97</v>
      </c>
      <c r="H22" s="789"/>
      <c r="J22" s="30"/>
      <c r="K22" s="34"/>
      <c r="L22" s="31"/>
      <c r="M22" s="31"/>
    </row>
    <row r="23" spans="1:13" ht="15" customHeight="1" x14ac:dyDescent="0.25">
      <c r="A23" s="32">
        <v>5</v>
      </c>
      <c r="B23" s="784" t="s">
        <v>240</v>
      </c>
      <c r="C23" s="784"/>
      <c r="D23" s="4" t="s">
        <v>6</v>
      </c>
      <c r="E23" s="4">
        <v>2</v>
      </c>
      <c r="F23" s="573">
        <v>5.59</v>
      </c>
      <c r="G23" s="788">
        <f t="shared" si="0"/>
        <v>11.18</v>
      </c>
      <c r="H23" s="789"/>
      <c r="J23" s="30"/>
      <c r="K23" s="34"/>
      <c r="L23" s="31"/>
      <c r="M23" s="31"/>
    </row>
    <row r="24" spans="1:13" ht="27" customHeight="1" x14ac:dyDescent="0.25">
      <c r="A24" s="35">
        <v>6</v>
      </c>
      <c r="B24" s="784" t="s">
        <v>241</v>
      </c>
      <c r="C24" s="784"/>
      <c r="D24" s="4" t="s">
        <v>6</v>
      </c>
      <c r="E24" s="4">
        <v>1</v>
      </c>
      <c r="F24" s="573">
        <v>159.9</v>
      </c>
      <c r="G24" s="788">
        <f t="shared" si="0"/>
        <v>159.9</v>
      </c>
      <c r="H24" s="789"/>
      <c r="J24" s="30"/>
      <c r="K24" s="34"/>
      <c r="L24" s="31"/>
      <c r="M24" s="31"/>
    </row>
    <row r="25" spans="1:13" ht="20.25" customHeight="1" x14ac:dyDescent="0.25">
      <c r="A25" s="35">
        <v>7</v>
      </c>
      <c r="B25" s="784" t="s">
        <v>242</v>
      </c>
      <c r="C25" s="784"/>
      <c r="D25" s="4" t="s">
        <v>243</v>
      </c>
      <c r="E25" s="4">
        <v>7.2000000000000008E-2</v>
      </c>
      <c r="F25" s="573">
        <v>22.8</v>
      </c>
      <c r="G25" s="788">
        <f t="shared" si="0"/>
        <v>1.6416000000000002</v>
      </c>
      <c r="H25" s="789"/>
      <c r="J25" s="30"/>
      <c r="K25" s="34"/>
      <c r="L25" s="31"/>
      <c r="M25" s="31"/>
    </row>
    <row r="26" spans="1:13" x14ac:dyDescent="0.25">
      <c r="A26" s="32">
        <v>8</v>
      </c>
      <c r="B26" s="784" t="s">
        <v>244</v>
      </c>
      <c r="C26" s="784"/>
      <c r="D26" s="4" t="s">
        <v>245</v>
      </c>
      <c r="E26" s="4">
        <v>6.9000000000000006E-2</v>
      </c>
      <c r="F26" s="573">
        <v>224.24</v>
      </c>
      <c r="G26" s="780">
        <f t="shared" si="0"/>
        <v>15.472560000000001</v>
      </c>
      <c r="H26" s="781"/>
      <c r="J26" s="30"/>
      <c r="K26" s="31"/>
      <c r="L26" s="31"/>
      <c r="M26" s="31"/>
    </row>
    <row r="27" spans="1:13" ht="15.75" thickBot="1" x14ac:dyDescent="0.3">
      <c r="A27" s="36">
        <v>9</v>
      </c>
      <c r="B27" s="776" t="s">
        <v>246</v>
      </c>
      <c r="C27" s="776"/>
      <c r="D27" s="37" t="s">
        <v>245</v>
      </c>
      <c r="E27" s="37">
        <v>4.2000000000000003E-2</v>
      </c>
      <c r="F27" s="574">
        <v>35.200000000000003</v>
      </c>
      <c r="G27" s="778">
        <f t="shared" si="0"/>
        <v>1.4784000000000002</v>
      </c>
      <c r="H27" s="779"/>
      <c r="J27" s="30"/>
      <c r="K27" s="34"/>
      <c r="L27" s="31"/>
      <c r="M27" s="31"/>
    </row>
    <row r="28" spans="1:13" ht="16.5" thickBot="1" x14ac:dyDescent="0.3">
      <c r="A28" s="777" t="s">
        <v>754</v>
      </c>
      <c r="B28" s="777"/>
      <c r="C28" s="777"/>
      <c r="D28" s="777"/>
      <c r="E28" s="777"/>
      <c r="F28" s="777"/>
      <c r="G28" s="725">
        <f>SUM(G19:H27)</f>
        <v>445.75256000000007</v>
      </c>
      <c r="H28" s="726"/>
      <c r="J28" s="30"/>
      <c r="K28" s="31"/>
      <c r="L28" s="31"/>
      <c r="M28" s="31"/>
    </row>
    <row r="29" spans="1:13" x14ac:dyDescent="0.25">
      <c r="J29" s="31"/>
      <c r="K29" s="31"/>
      <c r="L29" s="31"/>
      <c r="M29" s="31"/>
    </row>
    <row r="32" spans="1:13" ht="16.5" thickBot="1" x14ac:dyDescent="0.3">
      <c r="A32" s="727" t="s">
        <v>247</v>
      </c>
      <c r="B32" s="727"/>
      <c r="C32" s="727"/>
      <c r="D32" s="727"/>
      <c r="E32" s="727"/>
      <c r="F32" s="727"/>
      <c r="G32" s="727"/>
      <c r="H32" s="727"/>
      <c r="I32" s="727"/>
      <c r="J32" s="727"/>
      <c r="K32" s="727"/>
      <c r="L32" s="727"/>
      <c r="M32" s="727"/>
    </row>
    <row r="33" spans="1:19" ht="63.75" thickBot="1" x14ac:dyDescent="0.3">
      <c r="A33" s="41" t="s">
        <v>143</v>
      </c>
      <c r="B33" s="785" t="s">
        <v>755</v>
      </c>
      <c r="C33" s="785"/>
      <c r="D33" s="42" t="s">
        <v>737</v>
      </c>
      <c r="E33" s="42" t="s">
        <v>738</v>
      </c>
      <c r="F33" s="43" t="s">
        <v>741</v>
      </c>
      <c r="G33" s="786" t="s">
        <v>742</v>
      </c>
      <c r="H33" s="787"/>
    </row>
    <row r="34" spans="1:19" x14ac:dyDescent="0.25">
      <c r="A34" s="32">
        <v>1</v>
      </c>
      <c r="B34" s="764" t="s">
        <v>719</v>
      </c>
      <c r="C34" s="764"/>
      <c r="D34" s="33" t="s">
        <v>6</v>
      </c>
      <c r="E34" s="33">
        <v>1</v>
      </c>
      <c r="F34" s="44">
        <v>1620</v>
      </c>
      <c r="G34" s="765">
        <f>F34*E34</f>
        <v>1620</v>
      </c>
      <c r="H34" s="766"/>
    </row>
    <row r="35" spans="1:19" x14ac:dyDescent="0.25">
      <c r="A35" s="35">
        <v>2</v>
      </c>
      <c r="B35" s="767" t="s">
        <v>248</v>
      </c>
      <c r="C35" s="767"/>
      <c r="D35" s="4" t="s">
        <v>6</v>
      </c>
      <c r="E35" s="4">
        <v>1</v>
      </c>
      <c r="F35" s="573">
        <v>261.74</v>
      </c>
      <c r="G35" s="728">
        <v>261.74</v>
      </c>
      <c r="H35" s="729"/>
    </row>
    <row r="36" spans="1:19" ht="15.75" thickBot="1" x14ac:dyDescent="0.3">
      <c r="A36" s="36">
        <v>3</v>
      </c>
      <c r="B36" s="768" t="s">
        <v>249</v>
      </c>
      <c r="C36" s="768"/>
      <c r="D36" s="37" t="s">
        <v>6</v>
      </c>
      <c r="E36" s="37">
        <v>1</v>
      </c>
      <c r="F36" s="574">
        <v>652.39</v>
      </c>
      <c r="G36" s="731">
        <v>652.39</v>
      </c>
      <c r="H36" s="716"/>
    </row>
    <row r="37" spans="1:19" ht="16.5" thickBot="1" x14ac:dyDescent="0.3">
      <c r="A37" s="718" t="s">
        <v>744</v>
      </c>
      <c r="B37" s="718"/>
      <c r="C37" s="718"/>
      <c r="D37" s="718"/>
      <c r="E37" s="718"/>
      <c r="F37" s="718"/>
      <c r="G37" s="720">
        <f>SUM(G34:H36)</f>
        <v>2534.13</v>
      </c>
      <c r="H37" s="721"/>
    </row>
    <row r="38" spans="1:19" ht="15.75" thickBot="1" x14ac:dyDescent="0.3"/>
    <row r="39" spans="1:19" ht="27.75" customHeight="1" thickBot="1" x14ac:dyDescent="0.45">
      <c r="A39" s="769" t="s">
        <v>757</v>
      </c>
      <c r="B39" s="770"/>
      <c r="C39" s="770"/>
      <c r="D39" s="770"/>
      <c r="E39" s="770"/>
      <c r="F39" s="771"/>
      <c r="G39" s="772">
        <f>G37+G28+H14</f>
        <v>3300.0025599999999</v>
      </c>
      <c r="H39" s="773"/>
      <c r="I39" s="45"/>
      <c r="J39" s="774"/>
      <c r="K39" s="774"/>
    </row>
    <row r="41" spans="1:19" x14ac:dyDescent="0.25">
      <c r="A41" s="762"/>
      <c r="B41" s="763"/>
      <c r="C41" s="763"/>
      <c r="D41" s="763"/>
      <c r="E41" s="763"/>
      <c r="F41" s="763"/>
      <c r="G41" s="763"/>
      <c r="H41" s="763"/>
    </row>
    <row r="42" spans="1:19" ht="15.75" x14ac:dyDescent="0.25">
      <c r="B42" s="522" t="s">
        <v>722</v>
      </c>
      <c r="C42" s="523"/>
      <c r="D42" s="522"/>
      <c r="E42" s="524"/>
      <c r="F42" s="524"/>
      <c r="G42" s="523"/>
      <c r="H42" s="524"/>
      <c r="I42" s="524"/>
      <c r="J42" s="525"/>
      <c r="K42" s="526"/>
      <c r="L42" s="526"/>
      <c r="M42" s="526"/>
      <c r="N42" s="526"/>
      <c r="O42" s="526"/>
      <c r="P42" s="526"/>
      <c r="Q42" s="527"/>
      <c r="R42" s="527"/>
      <c r="S42" s="528"/>
    </row>
    <row r="43" spans="1:19" ht="15.75" x14ac:dyDescent="0.25">
      <c r="B43" s="522"/>
      <c r="C43" s="523"/>
      <c r="D43" s="522"/>
      <c r="E43" s="524"/>
      <c r="F43" s="524"/>
      <c r="G43" s="523"/>
      <c r="H43" s="524"/>
      <c r="I43" s="524"/>
      <c r="J43" s="525"/>
      <c r="K43" s="526"/>
      <c r="L43" s="526"/>
      <c r="M43" s="526"/>
      <c r="N43" s="526"/>
      <c r="O43" s="526"/>
      <c r="P43" s="526"/>
      <c r="Q43" s="527"/>
      <c r="R43" s="527"/>
      <c r="S43" s="528"/>
    </row>
    <row r="44" spans="1:19" ht="15.75" x14ac:dyDescent="0.25">
      <c r="B44" s="661" t="s">
        <v>723</v>
      </c>
      <c r="C44" s="661"/>
      <c r="D44" s="661"/>
      <c r="E44" s="661"/>
      <c r="F44" s="661"/>
      <c r="G44" s="661"/>
      <c r="H44" s="661"/>
      <c r="I44" s="661"/>
      <c r="J44" s="661"/>
      <c r="K44" s="661"/>
      <c r="L44" s="661"/>
      <c r="M44" s="661"/>
      <c r="N44" s="661"/>
      <c r="O44" s="661"/>
      <c r="P44" s="661"/>
      <c r="Q44" s="661"/>
      <c r="R44" s="661"/>
      <c r="S44" s="661"/>
    </row>
    <row r="45" spans="1:19" ht="15.75" x14ac:dyDescent="0.25">
      <c r="B45" s="529"/>
      <c r="C45" s="529"/>
      <c r="D45" s="529"/>
      <c r="E45" s="529"/>
      <c r="F45" s="529"/>
      <c r="G45" s="529"/>
      <c r="H45" s="529"/>
      <c r="I45" s="529"/>
      <c r="J45" s="529"/>
      <c r="K45" s="529"/>
      <c r="L45" s="529"/>
      <c r="M45" s="529"/>
      <c r="N45" s="529"/>
      <c r="O45" s="529"/>
      <c r="P45" s="529"/>
      <c r="Q45" s="529"/>
      <c r="R45" s="529"/>
      <c r="S45" s="529"/>
    </row>
    <row r="46" spans="1:19" ht="15.75" x14ac:dyDescent="0.25">
      <c r="B46" s="661" t="s">
        <v>724</v>
      </c>
      <c r="C46" s="661"/>
      <c r="D46" s="661"/>
      <c r="E46" s="661"/>
      <c r="F46" s="661"/>
      <c r="G46" s="661"/>
      <c r="H46" s="661"/>
      <c r="I46" s="661"/>
      <c r="J46" s="661"/>
      <c r="K46" s="661"/>
      <c r="L46" s="661"/>
      <c r="M46" s="661"/>
      <c r="N46" s="661"/>
      <c r="O46" s="661"/>
      <c r="P46" s="661"/>
      <c r="Q46" s="661"/>
      <c r="R46" s="661"/>
      <c r="S46" s="661"/>
    </row>
    <row r="47" spans="1:19" ht="15.75" x14ac:dyDescent="0.25">
      <c r="B47" s="530"/>
      <c r="C47" s="523"/>
      <c r="D47" s="531"/>
      <c r="E47" s="524"/>
      <c r="F47" s="524"/>
      <c r="G47" s="523"/>
      <c r="H47" s="524"/>
      <c r="I47" s="524"/>
      <c r="J47" s="525"/>
      <c r="K47" s="526"/>
      <c r="L47" s="526"/>
      <c r="M47" s="526"/>
      <c r="N47" s="526"/>
      <c r="O47" s="526"/>
      <c r="P47" s="526"/>
      <c r="Q47" s="527"/>
      <c r="R47" s="527"/>
      <c r="S47" s="528"/>
    </row>
    <row r="48" spans="1:19" ht="15.75" x14ac:dyDescent="0.25">
      <c r="B48" s="661" t="s">
        <v>725</v>
      </c>
      <c r="C48" s="661"/>
      <c r="D48" s="661"/>
      <c r="E48" s="661"/>
      <c r="F48" s="661"/>
      <c r="G48" s="661"/>
      <c r="H48" s="661"/>
      <c r="I48" s="661"/>
      <c r="J48" s="661"/>
      <c r="K48" s="661"/>
      <c r="L48" s="661"/>
      <c r="M48" s="661"/>
      <c r="N48" s="661"/>
      <c r="O48" s="661"/>
      <c r="P48" s="661"/>
      <c r="Q48" s="661"/>
      <c r="R48" s="661"/>
      <c r="S48" s="661"/>
    </row>
    <row r="50" spans="2:7" ht="15.75" x14ac:dyDescent="0.25">
      <c r="B50" s="543" t="s">
        <v>727</v>
      </c>
      <c r="C50" s="543"/>
      <c r="D50" s="543"/>
      <c r="E50" s="543"/>
      <c r="F50" s="543"/>
      <c r="G50" s="543"/>
    </row>
    <row r="51" spans="2:7" ht="15.75" x14ac:dyDescent="0.25">
      <c r="B51" s="543" t="s">
        <v>728</v>
      </c>
      <c r="C51" s="543"/>
      <c r="D51" s="543"/>
      <c r="E51" s="543"/>
      <c r="F51" s="543"/>
      <c r="G51" s="543"/>
    </row>
  </sheetData>
  <mergeCells count="54">
    <mergeCell ref="B20:C20"/>
    <mergeCell ref="B21:C21"/>
    <mergeCell ref="B22:C22"/>
    <mergeCell ref="G20:H20"/>
    <mergeCell ref="G21:H21"/>
    <mergeCell ref="G22:H22"/>
    <mergeCell ref="B24:C24"/>
    <mergeCell ref="B25:C25"/>
    <mergeCell ref="G23:H23"/>
    <mergeCell ref="G24:H24"/>
    <mergeCell ref="G25:H25"/>
    <mergeCell ref="B44:S44"/>
    <mergeCell ref="B46:S46"/>
    <mergeCell ref="B48:S48"/>
    <mergeCell ref="A9:M9"/>
    <mergeCell ref="A11:A12"/>
    <mergeCell ref="B11:B12"/>
    <mergeCell ref="C11:C12"/>
    <mergeCell ref="D11:D12"/>
    <mergeCell ref="E11:E12"/>
    <mergeCell ref="F11:F12"/>
    <mergeCell ref="G11:G12"/>
    <mergeCell ref="H11:H12"/>
    <mergeCell ref="B26:C26"/>
    <mergeCell ref="A16:M16"/>
    <mergeCell ref="B33:C33"/>
    <mergeCell ref="G33:H33"/>
    <mergeCell ref="A32:M32"/>
    <mergeCell ref="J39:K39"/>
    <mergeCell ref="G17:H18"/>
    <mergeCell ref="B19:C19"/>
    <mergeCell ref="B27:C27"/>
    <mergeCell ref="A28:F28"/>
    <mergeCell ref="G27:H27"/>
    <mergeCell ref="A17:A18"/>
    <mergeCell ref="B17:C18"/>
    <mergeCell ref="D17:D18"/>
    <mergeCell ref="E17:E18"/>
    <mergeCell ref="F17:F18"/>
    <mergeCell ref="G28:H28"/>
    <mergeCell ref="G26:H26"/>
    <mergeCell ref="G19:H19"/>
    <mergeCell ref="B23:C23"/>
    <mergeCell ref="A41:H41"/>
    <mergeCell ref="B34:C34"/>
    <mergeCell ref="G34:H34"/>
    <mergeCell ref="B35:C35"/>
    <mergeCell ref="G35:H35"/>
    <mergeCell ref="B36:C36"/>
    <mergeCell ref="G36:H36"/>
    <mergeCell ref="A37:F37"/>
    <mergeCell ref="G37:H37"/>
    <mergeCell ref="A39:F39"/>
    <mergeCell ref="G39:H39"/>
  </mergeCells>
  <pageMargins left="0.7" right="0.7" top="0.75" bottom="0.75" header="0.3" footer="0.3"/>
  <pageSetup paperSize="9" scale="5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N28"/>
  <sheetViews>
    <sheetView topLeftCell="A13" zoomScaleNormal="100" workbookViewId="0">
      <selection activeCell="H16" sqref="H16"/>
    </sheetView>
  </sheetViews>
  <sheetFormatPr defaultRowHeight="15" x14ac:dyDescent="0.25"/>
  <cols>
    <col min="2" max="2" width="6.28515625" style="108" customWidth="1"/>
    <col min="3" max="3" width="62.85546875" style="109" customWidth="1"/>
    <col min="4" max="4" width="13" style="109" customWidth="1"/>
    <col min="5" max="5" width="35.28515625" style="110" customWidth="1"/>
    <col min="6" max="6" width="14" style="110" customWidth="1"/>
    <col min="7" max="7" width="18.7109375" style="110" customWidth="1"/>
    <col min="8" max="8" width="14.7109375" style="110" customWidth="1"/>
    <col min="9" max="9" width="22.140625" style="110" customWidth="1"/>
    <col min="243" max="243" width="6.28515625" customWidth="1"/>
    <col min="244" max="244" width="29.7109375" customWidth="1"/>
    <col min="245" max="245" width="19.28515625" customWidth="1"/>
    <col min="246" max="246" width="19.42578125" customWidth="1"/>
    <col min="247" max="247" width="16.7109375" customWidth="1"/>
    <col min="248" max="248" width="14.5703125" customWidth="1"/>
    <col min="249" max="249" width="13.7109375" customWidth="1"/>
    <col min="250" max="250" width="18.7109375" customWidth="1"/>
    <col min="251" max="251" width="12" customWidth="1"/>
    <col min="252" max="252" width="17.5703125" customWidth="1"/>
    <col min="253" max="253" width="21.28515625" customWidth="1"/>
    <col min="254" max="254" width="18.7109375" customWidth="1"/>
    <col min="255" max="255" width="11.5703125" customWidth="1"/>
    <col min="256" max="256" width="22.42578125" customWidth="1"/>
    <col min="257" max="257" width="11.7109375" customWidth="1"/>
    <col min="258" max="258" width="9.5703125" customWidth="1"/>
    <col min="259" max="261" width="9.42578125" customWidth="1"/>
    <col min="262" max="264" width="0" hidden="1" customWidth="1"/>
    <col min="499" max="499" width="6.28515625" customWidth="1"/>
    <col min="500" max="500" width="29.7109375" customWidth="1"/>
    <col min="501" max="501" width="19.28515625" customWidth="1"/>
    <col min="502" max="502" width="19.42578125" customWidth="1"/>
    <col min="503" max="503" width="16.7109375" customWidth="1"/>
    <col min="504" max="504" width="14.5703125" customWidth="1"/>
    <col min="505" max="505" width="13.7109375" customWidth="1"/>
    <col min="506" max="506" width="18.7109375" customWidth="1"/>
    <col min="507" max="507" width="12" customWidth="1"/>
    <col min="508" max="508" width="17.5703125" customWidth="1"/>
    <col min="509" max="509" width="21.28515625" customWidth="1"/>
    <col min="510" max="510" width="18.7109375" customWidth="1"/>
    <col min="511" max="511" width="11.5703125" customWidth="1"/>
    <col min="512" max="512" width="22.42578125" customWidth="1"/>
    <col min="513" max="513" width="11.7109375" customWidth="1"/>
    <col min="514" max="514" width="9.5703125" customWidth="1"/>
    <col min="515" max="517" width="9.42578125" customWidth="1"/>
    <col min="518" max="520" width="0" hidden="1" customWidth="1"/>
    <col min="755" max="755" width="6.28515625" customWidth="1"/>
    <col min="756" max="756" width="29.7109375" customWidth="1"/>
    <col min="757" max="757" width="19.28515625" customWidth="1"/>
    <col min="758" max="758" width="19.42578125" customWidth="1"/>
    <col min="759" max="759" width="16.7109375" customWidth="1"/>
    <col min="760" max="760" width="14.5703125" customWidth="1"/>
    <col min="761" max="761" width="13.7109375" customWidth="1"/>
    <col min="762" max="762" width="18.7109375" customWidth="1"/>
    <col min="763" max="763" width="12" customWidth="1"/>
    <col min="764" max="764" width="17.5703125" customWidth="1"/>
    <col min="765" max="765" width="21.28515625" customWidth="1"/>
    <col min="766" max="766" width="18.7109375" customWidth="1"/>
    <col min="767" max="767" width="11.5703125" customWidth="1"/>
    <col min="768" max="768" width="22.42578125" customWidth="1"/>
    <col min="769" max="769" width="11.7109375" customWidth="1"/>
    <col min="770" max="770" width="9.5703125" customWidth="1"/>
    <col min="771" max="773" width="9.42578125" customWidth="1"/>
    <col min="774" max="776" width="0" hidden="1" customWidth="1"/>
    <col min="1011" max="1011" width="6.28515625" customWidth="1"/>
    <col min="1012" max="1012" width="29.7109375" customWidth="1"/>
    <col min="1013" max="1013" width="19.28515625" customWidth="1"/>
    <col min="1014" max="1014" width="19.42578125" customWidth="1"/>
    <col min="1015" max="1015" width="16.7109375" customWidth="1"/>
    <col min="1016" max="1016" width="14.5703125" customWidth="1"/>
    <col min="1017" max="1017" width="13.7109375" customWidth="1"/>
    <col min="1018" max="1018" width="18.7109375" customWidth="1"/>
    <col min="1019" max="1019" width="12" customWidth="1"/>
    <col min="1020" max="1020" width="17.5703125" customWidth="1"/>
    <col min="1021" max="1021" width="21.28515625" customWidth="1"/>
    <col min="1022" max="1022" width="18.7109375" customWidth="1"/>
    <col min="1023" max="1023" width="11.5703125" customWidth="1"/>
    <col min="1024" max="1024" width="22.42578125" customWidth="1"/>
    <col min="1025" max="1025" width="11.7109375" customWidth="1"/>
    <col min="1026" max="1026" width="9.5703125" customWidth="1"/>
    <col min="1027" max="1029" width="9.42578125" customWidth="1"/>
    <col min="1030" max="1032" width="0" hidden="1" customWidth="1"/>
    <col min="1267" max="1267" width="6.28515625" customWidth="1"/>
    <col min="1268" max="1268" width="29.7109375" customWidth="1"/>
    <col min="1269" max="1269" width="19.28515625" customWidth="1"/>
    <col min="1270" max="1270" width="19.42578125" customWidth="1"/>
    <col min="1271" max="1271" width="16.7109375" customWidth="1"/>
    <col min="1272" max="1272" width="14.5703125" customWidth="1"/>
    <col min="1273" max="1273" width="13.7109375" customWidth="1"/>
    <col min="1274" max="1274" width="18.7109375" customWidth="1"/>
    <col min="1275" max="1275" width="12" customWidth="1"/>
    <col min="1276" max="1276" width="17.5703125" customWidth="1"/>
    <col min="1277" max="1277" width="21.28515625" customWidth="1"/>
    <col min="1278" max="1278" width="18.7109375" customWidth="1"/>
    <col min="1279" max="1279" width="11.5703125" customWidth="1"/>
    <col min="1280" max="1280" width="22.42578125" customWidth="1"/>
    <col min="1281" max="1281" width="11.7109375" customWidth="1"/>
    <col min="1282" max="1282" width="9.5703125" customWidth="1"/>
    <col min="1283" max="1285" width="9.42578125" customWidth="1"/>
    <col min="1286" max="1288" width="0" hidden="1" customWidth="1"/>
    <col min="1523" max="1523" width="6.28515625" customWidth="1"/>
    <col min="1524" max="1524" width="29.7109375" customWidth="1"/>
    <col min="1525" max="1525" width="19.28515625" customWidth="1"/>
    <col min="1526" max="1526" width="19.42578125" customWidth="1"/>
    <col min="1527" max="1527" width="16.7109375" customWidth="1"/>
    <col min="1528" max="1528" width="14.5703125" customWidth="1"/>
    <col min="1529" max="1529" width="13.7109375" customWidth="1"/>
    <col min="1530" max="1530" width="18.7109375" customWidth="1"/>
    <col min="1531" max="1531" width="12" customWidth="1"/>
    <col min="1532" max="1532" width="17.5703125" customWidth="1"/>
    <col min="1533" max="1533" width="21.28515625" customWidth="1"/>
    <col min="1534" max="1534" width="18.7109375" customWidth="1"/>
    <col min="1535" max="1535" width="11.5703125" customWidth="1"/>
    <col min="1536" max="1536" width="22.42578125" customWidth="1"/>
    <col min="1537" max="1537" width="11.7109375" customWidth="1"/>
    <col min="1538" max="1538" width="9.5703125" customWidth="1"/>
    <col min="1539" max="1541" width="9.42578125" customWidth="1"/>
    <col min="1542" max="1544" width="0" hidden="1" customWidth="1"/>
    <col min="1779" max="1779" width="6.28515625" customWidth="1"/>
    <col min="1780" max="1780" width="29.7109375" customWidth="1"/>
    <col min="1781" max="1781" width="19.28515625" customWidth="1"/>
    <col min="1782" max="1782" width="19.42578125" customWidth="1"/>
    <col min="1783" max="1783" width="16.7109375" customWidth="1"/>
    <col min="1784" max="1784" width="14.5703125" customWidth="1"/>
    <col min="1785" max="1785" width="13.7109375" customWidth="1"/>
    <col min="1786" max="1786" width="18.7109375" customWidth="1"/>
    <col min="1787" max="1787" width="12" customWidth="1"/>
    <col min="1788" max="1788" width="17.5703125" customWidth="1"/>
    <col min="1789" max="1789" width="21.28515625" customWidth="1"/>
    <col min="1790" max="1790" width="18.7109375" customWidth="1"/>
    <col min="1791" max="1791" width="11.5703125" customWidth="1"/>
    <col min="1792" max="1792" width="22.42578125" customWidth="1"/>
    <col min="1793" max="1793" width="11.7109375" customWidth="1"/>
    <col min="1794" max="1794" width="9.5703125" customWidth="1"/>
    <col min="1795" max="1797" width="9.42578125" customWidth="1"/>
    <col min="1798" max="1800" width="0" hidden="1" customWidth="1"/>
    <col min="2035" max="2035" width="6.28515625" customWidth="1"/>
    <col min="2036" max="2036" width="29.7109375" customWidth="1"/>
    <col min="2037" max="2037" width="19.28515625" customWidth="1"/>
    <col min="2038" max="2038" width="19.42578125" customWidth="1"/>
    <col min="2039" max="2039" width="16.7109375" customWidth="1"/>
    <col min="2040" max="2040" width="14.5703125" customWidth="1"/>
    <col min="2041" max="2041" width="13.7109375" customWidth="1"/>
    <col min="2042" max="2042" width="18.7109375" customWidth="1"/>
    <col min="2043" max="2043" width="12" customWidth="1"/>
    <col min="2044" max="2044" width="17.5703125" customWidth="1"/>
    <col min="2045" max="2045" width="21.28515625" customWidth="1"/>
    <col min="2046" max="2046" width="18.7109375" customWidth="1"/>
    <col min="2047" max="2047" width="11.5703125" customWidth="1"/>
    <col min="2048" max="2048" width="22.42578125" customWidth="1"/>
    <col min="2049" max="2049" width="11.7109375" customWidth="1"/>
    <col min="2050" max="2050" width="9.5703125" customWidth="1"/>
    <col min="2051" max="2053" width="9.42578125" customWidth="1"/>
    <col min="2054" max="2056" width="0" hidden="1" customWidth="1"/>
    <col min="2291" max="2291" width="6.28515625" customWidth="1"/>
    <col min="2292" max="2292" width="29.7109375" customWidth="1"/>
    <col min="2293" max="2293" width="19.28515625" customWidth="1"/>
    <col min="2294" max="2294" width="19.42578125" customWidth="1"/>
    <col min="2295" max="2295" width="16.7109375" customWidth="1"/>
    <col min="2296" max="2296" width="14.5703125" customWidth="1"/>
    <col min="2297" max="2297" width="13.7109375" customWidth="1"/>
    <col min="2298" max="2298" width="18.7109375" customWidth="1"/>
    <col min="2299" max="2299" width="12" customWidth="1"/>
    <col min="2300" max="2300" width="17.5703125" customWidth="1"/>
    <col min="2301" max="2301" width="21.28515625" customWidth="1"/>
    <col min="2302" max="2302" width="18.7109375" customWidth="1"/>
    <col min="2303" max="2303" width="11.5703125" customWidth="1"/>
    <col min="2304" max="2304" width="22.42578125" customWidth="1"/>
    <col min="2305" max="2305" width="11.7109375" customWidth="1"/>
    <col min="2306" max="2306" width="9.5703125" customWidth="1"/>
    <col min="2307" max="2309" width="9.42578125" customWidth="1"/>
    <col min="2310" max="2312" width="0" hidden="1" customWidth="1"/>
    <col min="2547" max="2547" width="6.28515625" customWidth="1"/>
    <col min="2548" max="2548" width="29.7109375" customWidth="1"/>
    <col min="2549" max="2549" width="19.28515625" customWidth="1"/>
    <col min="2550" max="2550" width="19.42578125" customWidth="1"/>
    <col min="2551" max="2551" width="16.7109375" customWidth="1"/>
    <col min="2552" max="2552" width="14.5703125" customWidth="1"/>
    <col min="2553" max="2553" width="13.7109375" customWidth="1"/>
    <col min="2554" max="2554" width="18.7109375" customWidth="1"/>
    <col min="2555" max="2555" width="12" customWidth="1"/>
    <col min="2556" max="2556" width="17.5703125" customWidth="1"/>
    <col min="2557" max="2557" width="21.28515625" customWidth="1"/>
    <col min="2558" max="2558" width="18.7109375" customWidth="1"/>
    <col min="2559" max="2559" width="11.5703125" customWidth="1"/>
    <col min="2560" max="2560" width="22.42578125" customWidth="1"/>
    <col min="2561" max="2561" width="11.7109375" customWidth="1"/>
    <col min="2562" max="2562" width="9.5703125" customWidth="1"/>
    <col min="2563" max="2565" width="9.42578125" customWidth="1"/>
    <col min="2566" max="2568" width="0" hidden="1" customWidth="1"/>
    <col min="2803" max="2803" width="6.28515625" customWidth="1"/>
    <col min="2804" max="2804" width="29.7109375" customWidth="1"/>
    <col min="2805" max="2805" width="19.28515625" customWidth="1"/>
    <col min="2806" max="2806" width="19.42578125" customWidth="1"/>
    <col min="2807" max="2807" width="16.7109375" customWidth="1"/>
    <col min="2808" max="2808" width="14.5703125" customWidth="1"/>
    <col min="2809" max="2809" width="13.7109375" customWidth="1"/>
    <col min="2810" max="2810" width="18.7109375" customWidth="1"/>
    <col min="2811" max="2811" width="12" customWidth="1"/>
    <col min="2812" max="2812" width="17.5703125" customWidth="1"/>
    <col min="2813" max="2813" width="21.28515625" customWidth="1"/>
    <col min="2814" max="2814" width="18.7109375" customWidth="1"/>
    <col min="2815" max="2815" width="11.5703125" customWidth="1"/>
    <col min="2816" max="2816" width="22.42578125" customWidth="1"/>
    <col min="2817" max="2817" width="11.7109375" customWidth="1"/>
    <col min="2818" max="2818" width="9.5703125" customWidth="1"/>
    <col min="2819" max="2821" width="9.42578125" customWidth="1"/>
    <col min="2822" max="2824" width="0" hidden="1" customWidth="1"/>
    <col min="3059" max="3059" width="6.28515625" customWidth="1"/>
    <col min="3060" max="3060" width="29.7109375" customWidth="1"/>
    <col min="3061" max="3061" width="19.28515625" customWidth="1"/>
    <col min="3062" max="3062" width="19.42578125" customWidth="1"/>
    <col min="3063" max="3063" width="16.7109375" customWidth="1"/>
    <col min="3064" max="3064" width="14.5703125" customWidth="1"/>
    <col min="3065" max="3065" width="13.7109375" customWidth="1"/>
    <col min="3066" max="3066" width="18.7109375" customWidth="1"/>
    <col min="3067" max="3067" width="12" customWidth="1"/>
    <col min="3068" max="3068" width="17.5703125" customWidth="1"/>
    <col min="3069" max="3069" width="21.28515625" customWidth="1"/>
    <col min="3070" max="3070" width="18.7109375" customWidth="1"/>
    <col min="3071" max="3071" width="11.5703125" customWidth="1"/>
    <col min="3072" max="3072" width="22.42578125" customWidth="1"/>
    <col min="3073" max="3073" width="11.7109375" customWidth="1"/>
    <col min="3074" max="3074" width="9.5703125" customWidth="1"/>
    <col min="3075" max="3077" width="9.42578125" customWidth="1"/>
    <col min="3078" max="3080" width="0" hidden="1" customWidth="1"/>
    <col min="3315" max="3315" width="6.28515625" customWidth="1"/>
    <col min="3316" max="3316" width="29.7109375" customWidth="1"/>
    <col min="3317" max="3317" width="19.28515625" customWidth="1"/>
    <col min="3318" max="3318" width="19.42578125" customWidth="1"/>
    <col min="3319" max="3319" width="16.7109375" customWidth="1"/>
    <col min="3320" max="3320" width="14.5703125" customWidth="1"/>
    <col min="3321" max="3321" width="13.7109375" customWidth="1"/>
    <col min="3322" max="3322" width="18.7109375" customWidth="1"/>
    <col min="3323" max="3323" width="12" customWidth="1"/>
    <col min="3324" max="3324" width="17.5703125" customWidth="1"/>
    <col min="3325" max="3325" width="21.28515625" customWidth="1"/>
    <col min="3326" max="3326" width="18.7109375" customWidth="1"/>
    <col min="3327" max="3327" width="11.5703125" customWidth="1"/>
    <col min="3328" max="3328" width="22.42578125" customWidth="1"/>
    <col min="3329" max="3329" width="11.7109375" customWidth="1"/>
    <col min="3330" max="3330" width="9.5703125" customWidth="1"/>
    <col min="3331" max="3333" width="9.42578125" customWidth="1"/>
    <col min="3334" max="3336" width="0" hidden="1" customWidth="1"/>
    <col min="3571" max="3571" width="6.28515625" customWidth="1"/>
    <col min="3572" max="3572" width="29.7109375" customWidth="1"/>
    <col min="3573" max="3573" width="19.28515625" customWidth="1"/>
    <col min="3574" max="3574" width="19.42578125" customWidth="1"/>
    <col min="3575" max="3575" width="16.7109375" customWidth="1"/>
    <col min="3576" max="3576" width="14.5703125" customWidth="1"/>
    <col min="3577" max="3577" width="13.7109375" customWidth="1"/>
    <col min="3578" max="3578" width="18.7109375" customWidth="1"/>
    <col min="3579" max="3579" width="12" customWidth="1"/>
    <col min="3580" max="3580" width="17.5703125" customWidth="1"/>
    <col min="3581" max="3581" width="21.28515625" customWidth="1"/>
    <col min="3582" max="3582" width="18.7109375" customWidth="1"/>
    <col min="3583" max="3583" width="11.5703125" customWidth="1"/>
    <col min="3584" max="3584" width="22.42578125" customWidth="1"/>
    <col min="3585" max="3585" width="11.7109375" customWidth="1"/>
    <col min="3586" max="3586" width="9.5703125" customWidth="1"/>
    <col min="3587" max="3589" width="9.42578125" customWidth="1"/>
    <col min="3590" max="3592" width="0" hidden="1" customWidth="1"/>
    <col min="3827" max="3827" width="6.28515625" customWidth="1"/>
    <col min="3828" max="3828" width="29.7109375" customWidth="1"/>
    <col min="3829" max="3829" width="19.28515625" customWidth="1"/>
    <col min="3830" max="3830" width="19.42578125" customWidth="1"/>
    <col min="3831" max="3831" width="16.7109375" customWidth="1"/>
    <col min="3832" max="3832" width="14.5703125" customWidth="1"/>
    <col min="3833" max="3833" width="13.7109375" customWidth="1"/>
    <col min="3834" max="3834" width="18.7109375" customWidth="1"/>
    <col min="3835" max="3835" width="12" customWidth="1"/>
    <col min="3836" max="3836" width="17.5703125" customWidth="1"/>
    <col min="3837" max="3837" width="21.28515625" customWidth="1"/>
    <col min="3838" max="3838" width="18.7109375" customWidth="1"/>
    <col min="3839" max="3839" width="11.5703125" customWidth="1"/>
    <col min="3840" max="3840" width="22.42578125" customWidth="1"/>
    <col min="3841" max="3841" width="11.7109375" customWidth="1"/>
    <col min="3842" max="3842" width="9.5703125" customWidth="1"/>
    <col min="3843" max="3845" width="9.42578125" customWidth="1"/>
    <col min="3846" max="3848" width="0" hidden="1" customWidth="1"/>
    <col min="4083" max="4083" width="6.28515625" customWidth="1"/>
    <col min="4084" max="4084" width="29.7109375" customWidth="1"/>
    <col min="4085" max="4085" width="19.28515625" customWidth="1"/>
    <col min="4086" max="4086" width="19.42578125" customWidth="1"/>
    <col min="4087" max="4087" width="16.7109375" customWidth="1"/>
    <col min="4088" max="4088" width="14.5703125" customWidth="1"/>
    <col min="4089" max="4089" width="13.7109375" customWidth="1"/>
    <col min="4090" max="4090" width="18.7109375" customWidth="1"/>
    <col min="4091" max="4091" width="12" customWidth="1"/>
    <col min="4092" max="4092" width="17.5703125" customWidth="1"/>
    <col min="4093" max="4093" width="21.28515625" customWidth="1"/>
    <col min="4094" max="4094" width="18.7109375" customWidth="1"/>
    <col min="4095" max="4095" width="11.5703125" customWidth="1"/>
    <col min="4096" max="4096" width="22.42578125" customWidth="1"/>
    <col min="4097" max="4097" width="11.7109375" customWidth="1"/>
    <col min="4098" max="4098" width="9.5703125" customWidth="1"/>
    <col min="4099" max="4101" width="9.42578125" customWidth="1"/>
    <col min="4102" max="4104" width="0" hidden="1" customWidth="1"/>
    <col min="4339" max="4339" width="6.28515625" customWidth="1"/>
    <col min="4340" max="4340" width="29.7109375" customWidth="1"/>
    <col min="4341" max="4341" width="19.28515625" customWidth="1"/>
    <col min="4342" max="4342" width="19.42578125" customWidth="1"/>
    <col min="4343" max="4343" width="16.7109375" customWidth="1"/>
    <col min="4344" max="4344" width="14.5703125" customWidth="1"/>
    <col min="4345" max="4345" width="13.7109375" customWidth="1"/>
    <col min="4346" max="4346" width="18.7109375" customWidth="1"/>
    <col min="4347" max="4347" width="12" customWidth="1"/>
    <col min="4348" max="4348" width="17.5703125" customWidth="1"/>
    <col min="4349" max="4349" width="21.28515625" customWidth="1"/>
    <col min="4350" max="4350" width="18.7109375" customWidth="1"/>
    <col min="4351" max="4351" width="11.5703125" customWidth="1"/>
    <col min="4352" max="4352" width="22.42578125" customWidth="1"/>
    <col min="4353" max="4353" width="11.7109375" customWidth="1"/>
    <col min="4354" max="4354" width="9.5703125" customWidth="1"/>
    <col min="4355" max="4357" width="9.42578125" customWidth="1"/>
    <col min="4358" max="4360" width="0" hidden="1" customWidth="1"/>
    <col min="4595" max="4595" width="6.28515625" customWidth="1"/>
    <col min="4596" max="4596" width="29.7109375" customWidth="1"/>
    <col min="4597" max="4597" width="19.28515625" customWidth="1"/>
    <col min="4598" max="4598" width="19.42578125" customWidth="1"/>
    <col min="4599" max="4599" width="16.7109375" customWidth="1"/>
    <col min="4600" max="4600" width="14.5703125" customWidth="1"/>
    <col min="4601" max="4601" width="13.7109375" customWidth="1"/>
    <col min="4602" max="4602" width="18.7109375" customWidth="1"/>
    <col min="4603" max="4603" width="12" customWidth="1"/>
    <col min="4604" max="4604" width="17.5703125" customWidth="1"/>
    <col min="4605" max="4605" width="21.28515625" customWidth="1"/>
    <col min="4606" max="4606" width="18.7109375" customWidth="1"/>
    <col min="4607" max="4607" width="11.5703125" customWidth="1"/>
    <col min="4608" max="4608" width="22.42578125" customWidth="1"/>
    <col min="4609" max="4609" width="11.7109375" customWidth="1"/>
    <col min="4610" max="4610" width="9.5703125" customWidth="1"/>
    <col min="4611" max="4613" width="9.42578125" customWidth="1"/>
    <col min="4614" max="4616" width="0" hidden="1" customWidth="1"/>
    <col min="4851" max="4851" width="6.28515625" customWidth="1"/>
    <col min="4852" max="4852" width="29.7109375" customWidth="1"/>
    <col min="4853" max="4853" width="19.28515625" customWidth="1"/>
    <col min="4854" max="4854" width="19.42578125" customWidth="1"/>
    <col min="4855" max="4855" width="16.7109375" customWidth="1"/>
    <col min="4856" max="4856" width="14.5703125" customWidth="1"/>
    <col min="4857" max="4857" width="13.7109375" customWidth="1"/>
    <col min="4858" max="4858" width="18.7109375" customWidth="1"/>
    <col min="4859" max="4859" width="12" customWidth="1"/>
    <col min="4860" max="4860" width="17.5703125" customWidth="1"/>
    <col min="4861" max="4861" width="21.28515625" customWidth="1"/>
    <col min="4862" max="4862" width="18.7109375" customWidth="1"/>
    <col min="4863" max="4863" width="11.5703125" customWidth="1"/>
    <col min="4864" max="4864" width="22.42578125" customWidth="1"/>
    <col min="4865" max="4865" width="11.7109375" customWidth="1"/>
    <col min="4866" max="4866" width="9.5703125" customWidth="1"/>
    <col min="4867" max="4869" width="9.42578125" customWidth="1"/>
    <col min="4870" max="4872" width="0" hidden="1" customWidth="1"/>
    <col min="5107" max="5107" width="6.28515625" customWidth="1"/>
    <col min="5108" max="5108" width="29.7109375" customWidth="1"/>
    <col min="5109" max="5109" width="19.28515625" customWidth="1"/>
    <col min="5110" max="5110" width="19.42578125" customWidth="1"/>
    <col min="5111" max="5111" width="16.7109375" customWidth="1"/>
    <col min="5112" max="5112" width="14.5703125" customWidth="1"/>
    <col min="5113" max="5113" width="13.7109375" customWidth="1"/>
    <col min="5114" max="5114" width="18.7109375" customWidth="1"/>
    <col min="5115" max="5115" width="12" customWidth="1"/>
    <col min="5116" max="5116" width="17.5703125" customWidth="1"/>
    <col min="5117" max="5117" width="21.28515625" customWidth="1"/>
    <col min="5118" max="5118" width="18.7109375" customWidth="1"/>
    <col min="5119" max="5119" width="11.5703125" customWidth="1"/>
    <col min="5120" max="5120" width="22.42578125" customWidth="1"/>
    <col min="5121" max="5121" width="11.7109375" customWidth="1"/>
    <col min="5122" max="5122" width="9.5703125" customWidth="1"/>
    <col min="5123" max="5125" width="9.42578125" customWidth="1"/>
    <col min="5126" max="5128" width="0" hidden="1" customWidth="1"/>
    <col min="5363" max="5363" width="6.28515625" customWidth="1"/>
    <col min="5364" max="5364" width="29.7109375" customWidth="1"/>
    <col min="5365" max="5365" width="19.28515625" customWidth="1"/>
    <col min="5366" max="5366" width="19.42578125" customWidth="1"/>
    <col min="5367" max="5367" width="16.7109375" customWidth="1"/>
    <col min="5368" max="5368" width="14.5703125" customWidth="1"/>
    <col min="5369" max="5369" width="13.7109375" customWidth="1"/>
    <col min="5370" max="5370" width="18.7109375" customWidth="1"/>
    <col min="5371" max="5371" width="12" customWidth="1"/>
    <col min="5372" max="5372" width="17.5703125" customWidth="1"/>
    <col min="5373" max="5373" width="21.28515625" customWidth="1"/>
    <col min="5374" max="5374" width="18.7109375" customWidth="1"/>
    <col min="5375" max="5375" width="11.5703125" customWidth="1"/>
    <col min="5376" max="5376" width="22.42578125" customWidth="1"/>
    <col min="5377" max="5377" width="11.7109375" customWidth="1"/>
    <col min="5378" max="5378" width="9.5703125" customWidth="1"/>
    <col min="5379" max="5381" width="9.42578125" customWidth="1"/>
    <col min="5382" max="5384" width="0" hidden="1" customWidth="1"/>
    <col min="5619" max="5619" width="6.28515625" customWidth="1"/>
    <col min="5620" max="5620" width="29.7109375" customWidth="1"/>
    <col min="5621" max="5621" width="19.28515625" customWidth="1"/>
    <col min="5622" max="5622" width="19.42578125" customWidth="1"/>
    <col min="5623" max="5623" width="16.7109375" customWidth="1"/>
    <col min="5624" max="5624" width="14.5703125" customWidth="1"/>
    <col min="5625" max="5625" width="13.7109375" customWidth="1"/>
    <col min="5626" max="5626" width="18.7109375" customWidth="1"/>
    <col min="5627" max="5627" width="12" customWidth="1"/>
    <col min="5628" max="5628" width="17.5703125" customWidth="1"/>
    <col min="5629" max="5629" width="21.28515625" customWidth="1"/>
    <col min="5630" max="5630" width="18.7109375" customWidth="1"/>
    <col min="5631" max="5631" width="11.5703125" customWidth="1"/>
    <col min="5632" max="5632" width="22.42578125" customWidth="1"/>
    <col min="5633" max="5633" width="11.7109375" customWidth="1"/>
    <col min="5634" max="5634" width="9.5703125" customWidth="1"/>
    <col min="5635" max="5637" width="9.42578125" customWidth="1"/>
    <col min="5638" max="5640" width="0" hidden="1" customWidth="1"/>
    <col min="5875" max="5875" width="6.28515625" customWidth="1"/>
    <col min="5876" max="5876" width="29.7109375" customWidth="1"/>
    <col min="5877" max="5877" width="19.28515625" customWidth="1"/>
    <col min="5878" max="5878" width="19.42578125" customWidth="1"/>
    <col min="5879" max="5879" width="16.7109375" customWidth="1"/>
    <col min="5880" max="5880" width="14.5703125" customWidth="1"/>
    <col min="5881" max="5881" width="13.7109375" customWidth="1"/>
    <col min="5882" max="5882" width="18.7109375" customWidth="1"/>
    <col min="5883" max="5883" width="12" customWidth="1"/>
    <col min="5884" max="5884" width="17.5703125" customWidth="1"/>
    <col min="5885" max="5885" width="21.28515625" customWidth="1"/>
    <col min="5886" max="5886" width="18.7109375" customWidth="1"/>
    <col min="5887" max="5887" width="11.5703125" customWidth="1"/>
    <col min="5888" max="5888" width="22.42578125" customWidth="1"/>
    <col min="5889" max="5889" width="11.7109375" customWidth="1"/>
    <col min="5890" max="5890" width="9.5703125" customWidth="1"/>
    <col min="5891" max="5893" width="9.42578125" customWidth="1"/>
    <col min="5894" max="5896" width="0" hidden="1" customWidth="1"/>
    <col min="6131" max="6131" width="6.28515625" customWidth="1"/>
    <col min="6132" max="6132" width="29.7109375" customWidth="1"/>
    <col min="6133" max="6133" width="19.28515625" customWidth="1"/>
    <col min="6134" max="6134" width="19.42578125" customWidth="1"/>
    <col min="6135" max="6135" width="16.7109375" customWidth="1"/>
    <col min="6136" max="6136" width="14.5703125" customWidth="1"/>
    <col min="6137" max="6137" width="13.7109375" customWidth="1"/>
    <col min="6138" max="6138" width="18.7109375" customWidth="1"/>
    <col min="6139" max="6139" width="12" customWidth="1"/>
    <col min="6140" max="6140" width="17.5703125" customWidth="1"/>
    <col min="6141" max="6141" width="21.28515625" customWidth="1"/>
    <col min="6142" max="6142" width="18.7109375" customWidth="1"/>
    <col min="6143" max="6143" width="11.5703125" customWidth="1"/>
    <col min="6144" max="6144" width="22.42578125" customWidth="1"/>
    <col min="6145" max="6145" width="11.7109375" customWidth="1"/>
    <col min="6146" max="6146" width="9.5703125" customWidth="1"/>
    <col min="6147" max="6149" width="9.42578125" customWidth="1"/>
    <col min="6150" max="6152" width="0" hidden="1" customWidth="1"/>
    <col min="6387" max="6387" width="6.28515625" customWidth="1"/>
    <col min="6388" max="6388" width="29.7109375" customWidth="1"/>
    <col min="6389" max="6389" width="19.28515625" customWidth="1"/>
    <col min="6390" max="6390" width="19.42578125" customWidth="1"/>
    <col min="6391" max="6391" width="16.7109375" customWidth="1"/>
    <col min="6392" max="6392" width="14.5703125" customWidth="1"/>
    <col min="6393" max="6393" width="13.7109375" customWidth="1"/>
    <col min="6394" max="6394" width="18.7109375" customWidth="1"/>
    <col min="6395" max="6395" width="12" customWidth="1"/>
    <col min="6396" max="6396" width="17.5703125" customWidth="1"/>
    <col min="6397" max="6397" width="21.28515625" customWidth="1"/>
    <col min="6398" max="6398" width="18.7109375" customWidth="1"/>
    <col min="6399" max="6399" width="11.5703125" customWidth="1"/>
    <col min="6400" max="6400" width="22.42578125" customWidth="1"/>
    <col min="6401" max="6401" width="11.7109375" customWidth="1"/>
    <col min="6402" max="6402" width="9.5703125" customWidth="1"/>
    <col min="6403" max="6405" width="9.42578125" customWidth="1"/>
    <col min="6406" max="6408" width="0" hidden="1" customWidth="1"/>
    <col min="6643" max="6643" width="6.28515625" customWidth="1"/>
    <col min="6644" max="6644" width="29.7109375" customWidth="1"/>
    <col min="6645" max="6645" width="19.28515625" customWidth="1"/>
    <col min="6646" max="6646" width="19.42578125" customWidth="1"/>
    <col min="6647" max="6647" width="16.7109375" customWidth="1"/>
    <col min="6648" max="6648" width="14.5703125" customWidth="1"/>
    <col min="6649" max="6649" width="13.7109375" customWidth="1"/>
    <col min="6650" max="6650" width="18.7109375" customWidth="1"/>
    <col min="6651" max="6651" width="12" customWidth="1"/>
    <col min="6652" max="6652" width="17.5703125" customWidth="1"/>
    <col min="6653" max="6653" width="21.28515625" customWidth="1"/>
    <col min="6654" max="6654" width="18.7109375" customWidth="1"/>
    <col min="6655" max="6655" width="11.5703125" customWidth="1"/>
    <col min="6656" max="6656" width="22.42578125" customWidth="1"/>
    <col min="6657" max="6657" width="11.7109375" customWidth="1"/>
    <col min="6658" max="6658" width="9.5703125" customWidth="1"/>
    <col min="6659" max="6661" width="9.42578125" customWidth="1"/>
    <col min="6662" max="6664" width="0" hidden="1" customWidth="1"/>
    <col min="6899" max="6899" width="6.28515625" customWidth="1"/>
    <col min="6900" max="6900" width="29.7109375" customWidth="1"/>
    <col min="6901" max="6901" width="19.28515625" customWidth="1"/>
    <col min="6902" max="6902" width="19.42578125" customWidth="1"/>
    <col min="6903" max="6903" width="16.7109375" customWidth="1"/>
    <col min="6904" max="6904" width="14.5703125" customWidth="1"/>
    <col min="6905" max="6905" width="13.7109375" customWidth="1"/>
    <col min="6906" max="6906" width="18.7109375" customWidth="1"/>
    <col min="6907" max="6907" width="12" customWidth="1"/>
    <col min="6908" max="6908" width="17.5703125" customWidth="1"/>
    <col min="6909" max="6909" width="21.28515625" customWidth="1"/>
    <col min="6910" max="6910" width="18.7109375" customWidth="1"/>
    <col min="6911" max="6911" width="11.5703125" customWidth="1"/>
    <col min="6912" max="6912" width="22.42578125" customWidth="1"/>
    <col min="6913" max="6913" width="11.7109375" customWidth="1"/>
    <col min="6914" max="6914" width="9.5703125" customWidth="1"/>
    <col min="6915" max="6917" width="9.42578125" customWidth="1"/>
    <col min="6918" max="6920" width="0" hidden="1" customWidth="1"/>
    <col min="7155" max="7155" width="6.28515625" customWidth="1"/>
    <col min="7156" max="7156" width="29.7109375" customWidth="1"/>
    <col min="7157" max="7157" width="19.28515625" customWidth="1"/>
    <col min="7158" max="7158" width="19.42578125" customWidth="1"/>
    <col min="7159" max="7159" width="16.7109375" customWidth="1"/>
    <col min="7160" max="7160" width="14.5703125" customWidth="1"/>
    <col min="7161" max="7161" width="13.7109375" customWidth="1"/>
    <col min="7162" max="7162" width="18.7109375" customWidth="1"/>
    <col min="7163" max="7163" width="12" customWidth="1"/>
    <col min="7164" max="7164" width="17.5703125" customWidth="1"/>
    <col min="7165" max="7165" width="21.28515625" customWidth="1"/>
    <col min="7166" max="7166" width="18.7109375" customWidth="1"/>
    <col min="7167" max="7167" width="11.5703125" customWidth="1"/>
    <col min="7168" max="7168" width="22.42578125" customWidth="1"/>
    <col min="7169" max="7169" width="11.7109375" customWidth="1"/>
    <col min="7170" max="7170" width="9.5703125" customWidth="1"/>
    <col min="7171" max="7173" width="9.42578125" customWidth="1"/>
    <col min="7174" max="7176" width="0" hidden="1" customWidth="1"/>
    <col min="7411" max="7411" width="6.28515625" customWidth="1"/>
    <col min="7412" max="7412" width="29.7109375" customWidth="1"/>
    <col min="7413" max="7413" width="19.28515625" customWidth="1"/>
    <col min="7414" max="7414" width="19.42578125" customWidth="1"/>
    <col min="7415" max="7415" width="16.7109375" customWidth="1"/>
    <col min="7416" max="7416" width="14.5703125" customWidth="1"/>
    <col min="7417" max="7417" width="13.7109375" customWidth="1"/>
    <col min="7418" max="7418" width="18.7109375" customWidth="1"/>
    <col min="7419" max="7419" width="12" customWidth="1"/>
    <col min="7420" max="7420" width="17.5703125" customWidth="1"/>
    <col min="7421" max="7421" width="21.28515625" customWidth="1"/>
    <col min="7422" max="7422" width="18.7109375" customWidth="1"/>
    <col min="7423" max="7423" width="11.5703125" customWidth="1"/>
    <col min="7424" max="7424" width="22.42578125" customWidth="1"/>
    <col min="7425" max="7425" width="11.7109375" customWidth="1"/>
    <col min="7426" max="7426" width="9.5703125" customWidth="1"/>
    <col min="7427" max="7429" width="9.42578125" customWidth="1"/>
    <col min="7430" max="7432" width="0" hidden="1" customWidth="1"/>
    <col min="7667" max="7667" width="6.28515625" customWidth="1"/>
    <col min="7668" max="7668" width="29.7109375" customWidth="1"/>
    <col min="7669" max="7669" width="19.28515625" customWidth="1"/>
    <col min="7670" max="7670" width="19.42578125" customWidth="1"/>
    <col min="7671" max="7671" width="16.7109375" customWidth="1"/>
    <col min="7672" max="7672" width="14.5703125" customWidth="1"/>
    <col min="7673" max="7673" width="13.7109375" customWidth="1"/>
    <col min="7674" max="7674" width="18.7109375" customWidth="1"/>
    <col min="7675" max="7675" width="12" customWidth="1"/>
    <col min="7676" max="7676" width="17.5703125" customWidth="1"/>
    <col min="7677" max="7677" width="21.28515625" customWidth="1"/>
    <col min="7678" max="7678" width="18.7109375" customWidth="1"/>
    <col min="7679" max="7679" width="11.5703125" customWidth="1"/>
    <col min="7680" max="7680" width="22.42578125" customWidth="1"/>
    <col min="7681" max="7681" width="11.7109375" customWidth="1"/>
    <col min="7682" max="7682" width="9.5703125" customWidth="1"/>
    <col min="7683" max="7685" width="9.42578125" customWidth="1"/>
    <col min="7686" max="7688" width="0" hidden="1" customWidth="1"/>
    <col min="7923" max="7923" width="6.28515625" customWidth="1"/>
    <col min="7924" max="7924" width="29.7109375" customWidth="1"/>
    <col min="7925" max="7925" width="19.28515625" customWidth="1"/>
    <col min="7926" max="7926" width="19.42578125" customWidth="1"/>
    <col min="7927" max="7927" width="16.7109375" customWidth="1"/>
    <col min="7928" max="7928" width="14.5703125" customWidth="1"/>
    <col min="7929" max="7929" width="13.7109375" customWidth="1"/>
    <col min="7930" max="7930" width="18.7109375" customWidth="1"/>
    <col min="7931" max="7931" width="12" customWidth="1"/>
    <col min="7932" max="7932" width="17.5703125" customWidth="1"/>
    <col min="7933" max="7933" width="21.28515625" customWidth="1"/>
    <col min="7934" max="7934" width="18.7109375" customWidth="1"/>
    <col min="7935" max="7935" width="11.5703125" customWidth="1"/>
    <col min="7936" max="7936" width="22.42578125" customWidth="1"/>
    <col min="7937" max="7937" width="11.7109375" customWidth="1"/>
    <col min="7938" max="7938" width="9.5703125" customWidth="1"/>
    <col min="7939" max="7941" width="9.42578125" customWidth="1"/>
    <col min="7942" max="7944" width="0" hidden="1" customWidth="1"/>
    <col min="8179" max="8179" width="6.28515625" customWidth="1"/>
    <col min="8180" max="8180" width="29.7109375" customWidth="1"/>
    <col min="8181" max="8181" width="19.28515625" customWidth="1"/>
    <col min="8182" max="8182" width="19.42578125" customWidth="1"/>
    <col min="8183" max="8183" width="16.7109375" customWidth="1"/>
    <col min="8184" max="8184" width="14.5703125" customWidth="1"/>
    <col min="8185" max="8185" width="13.7109375" customWidth="1"/>
    <col min="8186" max="8186" width="18.7109375" customWidth="1"/>
    <col min="8187" max="8187" width="12" customWidth="1"/>
    <col min="8188" max="8188" width="17.5703125" customWidth="1"/>
    <col min="8189" max="8189" width="21.28515625" customWidth="1"/>
    <col min="8190" max="8190" width="18.7109375" customWidth="1"/>
    <col min="8191" max="8191" width="11.5703125" customWidth="1"/>
    <col min="8192" max="8192" width="22.42578125" customWidth="1"/>
    <col min="8193" max="8193" width="11.7109375" customWidth="1"/>
    <col min="8194" max="8194" width="9.5703125" customWidth="1"/>
    <col min="8195" max="8197" width="9.42578125" customWidth="1"/>
    <col min="8198" max="8200" width="0" hidden="1" customWidth="1"/>
    <col min="8435" max="8435" width="6.28515625" customWidth="1"/>
    <col min="8436" max="8436" width="29.7109375" customWidth="1"/>
    <col min="8437" max="8437" width="19.28515625" customWidth="1"/>
    <col min="8438" max="8438" width="19.42578125" customWidth="1"/>
    <col min="8439" max="8439" width="16.7109375" customWidth="1"/>
    <col min="8440" max="8440" width="14.5703125" customWidth="1"/>
    <col min="8441" max="8441" width="13.7109375" customWidth="1"/>
    <col min="8442" max="8442" width="18.7109375" customWidth="1"/>
    <col min="8443" max="8443" width="12" customWidth="1"/>
    <col min="8444" max="8444" width="17.5703125" customWidth="1"/>
    <col min="8445" max="8445" width="21.28515625" customWidth="1"/>
    <col min="8446" max="8446" width="18.7109375" customWidth="1"/>
    <col min="8447" max="8447" width="11.5703125" customWidth="1"/>
    <col min="8448" max="8448" width="22.42578125" customWidth="1"/>
    <col min="8449" max="8449" width="11.7109375" customWidth="1"/>
    <col min="8450" max="8450" width="9.5703125" customWidth="1"/>
    <col min="8451" max="8453" width="9.42578125" customWidth="1"/>
    <col min="8454" max="8456" width="0" hidden="1" customWidth="1"/>
    <col min="8691" max="8691" width="6.28515625" customWidth="1"/>
    <col min="8692" max="8692" width="29.7109375" customWidth="1"/>
    <col min="8693" max="8693" width="19.28515625" customWidth="1"/>
    <col min="8694" max="8694" width="19.42578125" customWidth="1"/>
    <col min="8695" max="8695" width="16.7109375" customWidth="1"/>
    <col min="8696" max="8696" width="14.5703125" customWidth="1"/>
    <col min="8697" max="8697" width="13.7109375" customWidth="1"/>
    <col min="8698" max="8698" width="18.7109375" customWidth="1"/>
    <col min="8699" max="8699" width="12" customWidth="1"/>
    <col min="8700" max="8700" width="17.5703125" customWidth="1"/>
    <col min="8701" max="8701" width="21.28515625" customWidth="1"/>
    <col min="8702" max="8702" width="18.7109375" customWidth="1"/>
    <col min="8703" max="8703" width="11.5703125" customWidth="1"/>
    <col min="8704" max="8704" width="22.42578125" customWidth="1"/>
    <col min="8705" max="8705" width="11.7109375" customWidth="1"/>
    <col min="8706" max="8706" width="9.5703125" customWidth="1"/>
    <col min="8707" max="8709" width="9.42578125" customWidth="1"/>
    <col min="8710" max="8712" width="0" hidden="1" customWidth="1"/>
    <col min="8947" max="8947" width="6.28515625" customWidth="1"/>
    <col min="8948" max="8948" width="29.7109375" customWidth="1"/>
    <col min="8949" max="8949" width="19.28515625" customWidth="1"/>
    <col min="8950" max="8950" width="19.42578125" customWidth="1"/>
    <col min="8951" max="8951" width="16.7109375" customWidth="1"/>
    <col min="8952" max="8952" width="14.5703125" customWidth="1"/>
    <col min="8953" max="8953" width="13.7109375" customWidth="1"/>
    <col min="8954" max="8954" width="18.7109375" customWidth="1"/>
    <col min="8955" max="8955" width="12" customWidth="1"/>
    <col min="8956" max="8956" width="17.5703125" customWidth="1"/>
    <col min="8957" max="8957" width="21.28515625" customWidth="1"/>
    <col min="8958" max="8958" width="18.7109375" customWidth="1"/>
    <col min="8959" max="8959" width="11.5703125" customWidth="1"/>
    <col min="8960" max="8960" width="22.42578125" customWidth="1"/>
    <col min="8961" max="8961" width="11.7109375" customWidth="1"/>
    <col min="8962" max="8962" width="9.5703125" customWidth="1"/>
    <col min="8963" max="8965" width="9.42578125" customWidth="1"/>
    <col min="8966" max="8968" width="0" hidden="1" customWidth="1"/>
    <col min="9203" max="9203" width="6.28515625" customWidth="1"/>
    <col min="9204" max="9204" width="29.7109375" customWidth="1"/>
    <col min="9205" max="9205" width="19.28515625" customWidth="1"/>
    <col min="9206" max="9206" width="19.42578125" customWidth="1"/>
    <col min="9207" max="9207" width="16.7109375" customWidth="1"/>
    <col min="9208" max="9208" width="14.5703125" customWidth="1"/>
    <col min="9209" max="9209" width="13.7109375" customWidth="1"/>
    <col min="9210" max="9210" width="18.7109375" customWidth="1"/>
    <col min="9211" max="9211" width="12" customWidth="1"/>
    <col min="9212" max="9212" width="17.5703125" customWidth="1"/>
    <col min="9213" max="9213" width="21.28515625" customWidth="1"/>
    <col min="9214" max="9214" width="18.7109375" customWidth="1"/>
    <col min="9215" max="9215" width="11.5703125" customWidth="1"/>
    <col min="9216" max="9216" width="22.42578125" customWidth="1"/>
    <col min="9217" max="9217" width="11.7109375" customWidth="1"/>
    <col min="9218" max="9218" width="9.5703125" customWidth="1"/>
    <col min="9219" max="9221" width="9.42578125" customWidth="1"/>
    <col min="9222" max="9224" width="0" hidden="1" customWidth="1"/>
    <col min="9459" max="9459" width="6.28515625" customWidth="1"/>
    <col min="9460" max="9460" width="29.7109375" customWidth="1"/>
    <col min="9461" max="9461" width="19.28515625" customWidth="1"/>
    <col min="9462" max="9462" width="19.42578125" customWidth="1"/>
    <col min="9463" max="9463" width="16.7109375" customWidth="1"/>
    <col min="9464" max="9464" width="14.5703125" customWidth="1"/>
    <col min="9465" max="9465" width="13.7109375" customWidth="1"/>
    <col min="9466" max="9466" width="18.7109375" customWidth="1"/>
    <col min="9467" max="9467" width="12" customWidth="1"/>
    <col min="9468" max="9468" width="17.5703125" customWidth="1"/>
    <col min="9469" max="9469" width="21.28515625" customWidth="1"/>
    <col min="9470" max="9470" width="18.7109375" customWidth="1"/>
    <col min="9471" max="9471" width="11.5703125" customWidth="1"/>
    <col min="9472" max="9472" width="22.42578125" customWidth="1"/>
    <col min="9473" max="9473" width="11.7109375" customWidth="1"/>
    <col min="9474" max="9474" width="9.5703125" customWidth="1"/>
    <col min="9475" max="9477" width="9.42578125" customWidth="1"/>
    <col min="9478" max="9480" width="0" hidden="1" customWidth="1"/>
    <col min="9715" max="9715" width="6.28515625" customWidth="1"/>
    <col min="9716" max="9716" width="29.7109375" customWidth="1"/>
    <col min="9717" max="9717" width="19.28515625" customWidth="1"/>
    <col min="9718" max="9718" width="19.42578125" customWidth="1"/>
    <col min="9719" max="9719" width="16.7109375" customWidth="1"/>
    <col min="9720" max="9720" width="14.5703125" customWidth="1"/>
    <col min="9721" max="9721" width="13.7109375" customWidth="1"/>
    <col min="9722" max="9722" width="18.7109375" customWidth="1"/>
    <col min="9723" max="9723" width="12" customWidth="1"/>
    <col min="9724" max="9724" width="17.5703125" customWidth="1"/>
    <col min="9725" max="9725" width="21.28515625" customWidth="1"/>
    <col min="9726" max="9726" width="18.7109375" customWidth="1"/>
    <col min="9727" max="9727" width="11.5703125" customWidth="1"/>
    <col min="9728" max="9728" width="22.42578125" customWidth="1"/>
    <col min="9729" max="9729" width="11.7109375" customWidth="1"/>
    <col min="9730" max="9730" width="9.5703125" customWidth="1"/>
    <col min="9731" max="9733" width="9.42578125" customWidth="1"/>
    <col min="9734" max="9736" width="0" hidden="1" customWidth="1"/>
    <col min="9971" max="9971" width="6.28515625" customWidth="1"/>
    <col min="9972" max="9972" width="29.7109375" customWidth="1"/>
    <col min="9973" max="9973" width="19.28515625" customWidth="1"/>
    <col min="9974" max="9974" width="19.42578125" customWidth="1"/>
    <col min="9975" max="9975" width="16.7109375" customWidth="1"/>
    <col min="9976" max="9976" width="14.5703125" customWidth="1"/>
    <col min="9977" max="9977" width="13.7109375" customWidth="1"/>
    <col min="9978" max="9978" width="18.7109375" customWidth="1"/>
    <col min="9979" max="9979" width="12" customWidth="1"/>
    <col min="9980" max="9980" width="17.5703125" customWidth="1"/>
    <col min="9981" max="9981" width="21.28515625" customWidth="1"/>
    <col min="9982" max="9982" width="18.7109375" customWidth="1"/>
    <col min="9983" max="9983" width="11.5703125" customWidth="1"/>
    <col min="9984" max="9984" width="22.42578125" customWidth="1"/>
    <col min="9985" max="9985" width="11.7109375" customWidth="1"/>
    <col min="9986" max="9986" width="9.5703125" customWidth="1"/>
    <col min="9987" max="9989" width="9.42578125" customWidth="1"/>
    <col min="9990" max="9992" width="0" hidden="1" customWidth="1"/>
    <col min="10227" max="10227" width="6.28515625" customWidth="1"/>
    <col min="10228" max="10228" width="29.7109375" customWidth="1"/>
    <col min="10229" max="10229" width="19.28515625" customWidth="1"/>
    <col min="10230" max="10230" width="19.42578125" customWidth="1"/>
    <col min="10231" max="10231" width="16.7109375" customWidth="1"/>
    <col min="10232" max="10232" width="14.5703125" customWidth="1"/>
    <col min="10233" max="10233" width="13.7109375" customWidth="1"/>
    <col min="10234" max="10234" width="18.7109375" customWidth="1"/>
    <col min="10235" max="10235" width="12" customWidth="1"/>
    <col min="10236" max="10236" width="17.5703125" customWidth="1"/>
    <col min="10237" max="10237" width="21.28515625" customWidth="1"/>
    <col min="10238" max="10238" width="18.7109375" customWidth="1"/>
    <col min="10239" max="10239" width="11.5703125" customWidth="1"/>
    <col min="10240" max="10240" width="22.42578125" customWidth="1"/>
    <col min="10241" max="10241" width="11.7109375" customWidth="1"/>
    <col min="10242" max="10242" width="9.5703125" customWidth="1"/>
    <col min="10243" max="10245" width="9.42578125" customWidth="1"/>
    <col min="10246" max="10248" width="0" hidden="1" customWidth="1"/>
    <col min="10483" max="10483" width="6.28515625" customWidth="1"/>
    <col min="10484" max="10484" width="29.7109375" customWidth="1"/>
    <col min="10485" max="10485" width="19.28515625" customWidth="1"/>
    <col min="10486" max="10486" width="19.42578125" customWidth="1"/>
    <col min="10487" max="10487" width="16.7109375" customWidth="1"/>
    <col min="10488" max="10488" width="14.5703125" customWidth="1"/>
    <col min="10489" max="10489" width="13.7109375" customWidth="1"/>
    <col min="10490" max="10490" width="18.7109375" customWidth="1"/>
    <col min="10491" max="10491" width="12" customWidth="1"/>
    <col min="10492" max="10492" width="17.5703125" customWidth="1"/>
    <col min="10493" max="10493" width="21.28515625" customWidth="1"/>
    <col min="10494" max="10494" width="18.7109375" customWidth="1"/>
    <col min="10495" max="10495" width="11.5703125" customWidth="1"/>
    <col min="10496" max="10496" width="22.42578125" customWidth="1"/>
    <col min="10497" max="10497" width="11.7109375" customWidth="1"/>
    <col min="10498" max="10498" width="9.5703125" customWidth="1"/>
    <col min="10499" max="10501" width="9.42578125" customWidth="1"/>
    <col min="10502" max="10504" width="0" hidden="1" customWidth="1"/>
    <col min="10739" max="10739" width="6.28515625" customWidth="1"/>
    <col min="10740" max="10740" width="29.7109375" customWidth="1"/>
    <col min="10741" max="10741" width="19.28515625" customWidth="1"/>
    <col min="10742" max="10742" width="19.42578125" customWidth="1"/>
    <col min="10743" max="10743" width="16.7109375" customWidth="1"/>
    <col min="10744" max="10744" width="14.5703125" customWidth="1"/>
    <col min="10745" max="10745" width="13.7109375" customWidth="1"/>
    <col min="10746" max="10746" width="18.7109375" customWidth="1"/>
    <col min="10747" max="10747" width="12" customWidth="1"/>
    <col min="10748" max="10748" width="17.5703125" customWidth="1"/>
    <col min="10749" max="10749" width="21.28515625" customWidth="1"/>
    <col min="10750" max="10750" width="18.7109375" customWidth="1"/>
    <col min="10751" max="10751" width="11.5703125" customWidth="1"/>
    <col min="10752" max="10752" width="22.42578125" customWidth="1"/>
    <col min="10753" max="10753" width="11.7109375" customWidth="1"/>
    <col min="10754" max="10754" width="9.5703125" customWidth="1"/>
    <col min="10755" max="10757" width="9.42578125" customWidth="1"/>
    <col min="10758" max="10760" width="0" hidden="1" customWidth="1"/>
    <col min="10995" max="10995" width="6.28515625" customWidth="1"/>
    <col min="10996" max="10996" width="29.7109375" customWidth="1"/>
    <col min="10997" max="10997" width="19.28515625" customWidth="1"/>
    <col min="10998" max="10998" width="19.42578125" customWidth="1"/>
    <col min="10999" max="10999" width="16.7109375" customWidth="1"/>
    <col min="11000" max="11000" width="14.5703125" customWidth="1"/>
    <col min="11001" max="11001" width="13.7109375" customWidth="1"/>
    <col min="11002" max="11002" width="18.7109375" customWidth="1"/>
    <col min="11003" max="11003" width="12" customWidth="1"/>
    <col min="11004" max="11004" width="17.5703125" customWidth="1"/>
    <col min="11005" max="11005" width="21.28515625" customWidth="1"/>
    <col min="11006" max="11006" width="18.7109375" customWidth="1"/>
    <col min="11007" max="11007" width="11.5703125" customWidth="1"/>
    <col min="11008" max="11008" width="22.42578125" customWidth="1"/>
    <col min="11009" max="11009" width="11.7109375" customWidth="1"/>
    <col min="11010" max="11010" width="9.5703125" customWidth="1"/>
    <col min="11011" max="11013" width="9.42578125" customWidth="1"/>
    <col min="11014" max="11016" width="0" hidden="1" customWidth="1"/>
    <col min="11251" max="11251" width="6.28515625" customWidth="1"/>
    <col min="11252" max="11252" width="29.7109375" customWidth="1"/>
    <col min="11253" max="11253" width="19.28515625" customWidth="1"/>
    <col min="11254" max="11254" width="19.42578125" customWidth="1"/>
    <col min="11255" max="11255" width="16.7109375" customWidth="1"/>
    <col min="11256" max="11256" width="14.5703125" customWidth="1"/>
    <col min="11257" max="11257" width="13.7109375" customWidth="1"/>
    <col min="11258" max="11258" width="18.7109375" customWidth="1"/>
    <col min="11259" max="11259" width="12" customWidth="1"/>
    <col min="11260" max="11260" width="17.5703125" customWidth="1"/>
    <col min="11261" max="11261" width="21.28515625" customWidth="1"/>
    <col min="11262" max="11262" width="18.7109375" customWidth="1"/>
    <col min="11263" max="11263" width="11.5703125" customWidth="1"/>
    <col min="11264" max="11264" width="22.42578125" customWidth="1"/>
    <col min="11265" max="11265" width="11.7109375" customWidth="1"/>
    <col min="11266" max="11266" width="9.5703125" customWidth="1"/>
    <col min="11267" max="11269" width="9.42578125" customWidth="1"/>
    <col min="11270" max="11272" width="0" hidden="1" customWidth="1"/>
    <col min="11507" max="11507" width="6.28515625" customWidth="1"/>
    <col min="11508" max="11508" width="29.7109375" customWidth="1"/>
    <col min="11509" max="11509" width="19.28515625" customWidth="1"/>
    <col min="11510" max="11510" width="19.42578125" customWidth="1"/>
    <col min="11511" max="11511" width="16.7109375" customWidth="1"/>
    <col min="11512" max="11512" width="14.5703125" customWidth="1"/>
    <col min="11513" max="11513" width="13.7109375" customWidth="1"/>
    <col min="11514" max="11514" width="18.7109375" customWidth="1"/>
    <col min="11515" max="11515" width="12" customWidth="1"/>
    <col min="11516" max="11516" width="17.5703125" customWidth="1"/>
    <col min="11517" max="11517" width="21.28515625" customWidth="1"/>
    <col min="11518" max="11518" width="18.7109375" customWidth="1"/>
    <col min="11519" max="11519" width="11.5703125" customWidth="1"/>
    <col min="11520" max="11520" width="22.42578125" customWidth="1"/>
    <col min="11521" max="11521" width="11.7109375" customWidth="1"/>
    <col min="11522" max="11522" width="9.5703125" customWidth="1"/>
    <col min="11523" max="11525" width="9.42578125" customWidth="1"/>
    <col min="11526" max="11528" width="0" hidden="1" customWidth="1"/>
    <col min="11763" max="11763" width="6.28515625" customWidth="1"/>
    <col min="11764" max="11764" width="29.7109375" customWidth="1"/>
    <col min="11765" max="11765" width="19.28515625" customWidth="1"/>
    <col min="11766" max="11766" width="19.42578125" customWidth="1"/>
    <col min="11767" max="11767" width="16.7109375" customWidth="1"/>
    <col min="11768" max="11768" width="14.5703125" customWidth="1"/>
    <col min="11769" max="11769" width="13.7109375" customWidth="1"/>
    <col min="11770" max="11770" width="18.7109375" customWidth="1"/>
    <col min="11771" max="11771" width="12" customWidth="1"/>
    <col min="11772" max="11772" width="17.5703125" customWidth="1"/>
    <col min="11773" max="11773" width="21.28515625" customWidth="1"/>
    <col min="11774" max="11774" width="18.7109375" customWidth="1"/>
    <col min="11775" max="11775" width="11.5703125" customWidth="1"/>
    <col min="11776" max="11776" width="22.42578125" customWidth="1"/>
    <col min="11777" max="11777" width="11.7109375" customWidth="1"/>
    <col min="11778" max="11778" width="9.5703125" customWidth="1"/>
    <col min="11779" max="11781" width="9.42578125" customWidth="1"/>
    <col min="11782" max="11784" width="0" hidden="1" customWidth="1"/>
    <col min="12019" max="12019" width="6.28515625" customWidth="1"/>
    <col min="12020" max="12020" width="29.7109375" customWidth="1"/>
    <col min="12021" max="12021" width="19.28515625" customWidth="1"/>
    <col min="12022" max="12022" width="19.42578125" customWidth="1"/>
    <col min="12023" max="12023" width="16.7109375" customWidth="1"/>
    <col min="12024" max="12024" width="14.5703125" customWidth="1"/>
    <col min="12025" max="12025" width="13.7109375" customWidth="1"/>
    <col min="12026" max="12026" width="18.7109375" customWidth="1"/>
    <col min="12027" max="12027" width="12" customWidth="1"/>
    <col min="12028" max="12028" width="17.5703125" customWidth="1"/>
    <col min="12029" max="12029" width="21.28515625" customWidth="1"/>
    <col min="12030" max="12030" width="18.7109375" customWidth="1"/>
    <col min="12031" max="12031" width="11.5703125" customWidth="1"/>
    <col min="12032" max="12032" width="22.42578125" customWidth="1"/>
    <col min="12033" max="12033" width="11.7109375" customWidth="1"/>
    <col min="12034" max="12034" width="9.5703125" customWidth="1"/>
    <col min="12035" max="12037" width="9.42578125" customWidth="1"/>
    <col min="12038" max="12040" width="0" hidden="1" customWidth="1"/>
    <col min="12275" max="12275" width="6.28515625" customWidth="1"/>
    <col min="12276" max="12276" width="29.7109375" customWidth="1"/>
    <col min="12277" max="12277" width="19.28515625" customWidth="1"/>
    <col min="12278" max="12278" width="19.42578125" customWidth="1"/>
    <col min="12279" max="12279" width="16.7109375" customWidth="1"/>
    <col min="12280" max="12280" width="14.5703125" customWidth="1"/>
    <col min="12281" max="12281" width="13.7109375" customWidth="1"/>
    <col min="12282" max="12282" width="18.7109375" customWidth="1"/>
    <col min="12283" max="12283" width="12" customWidth="1"/>
    <col min="12284" max="12284" width="17.5703125" customWidth="1"/>
    <col min="12285" max="12285" width="21.28515625" customWidth="1"/>
    <col min="12286" max="12286" width="18.7109375" customWidth="1"/>
    <col min="12287" max="12287" width="11.5703125" customWidth="1"/>
    <col min="12288" max="12288" width="22.42578125" customWidth="1"/>
    <col min="12289" max="12289" width="11.7109375" customWidth="1"/>
    <col min="12290" max="12290" width="9.5703125" customWidth="1"/>
    <col min="12291" max="12293" width="9.42578125" customWidth="1"/>
    <col min="12294" max="12296" width="0" hidden="1" customWidth="1"/>
    <col min="12531" max="12531" width="6.28515625" customWidth="1"/>
    <col min="12532" max="12532" width="29.7109375" customWidth="1"/>
    <col min="12533" max="12533" width="19.28515625" customWidth="1"/>
    <col min="12534" max="12534" width="19.42578125" customWidth="1"/>
    <col min="12535" max="12535" width="16.7109375" customWidth="1"/>
    <col min="12536" max="12536" width="14.5703125" customWidth="1"/>
    <col min="12537" max="12537" width="13.7109375" customWidth="1"/>
    <col min="12538" max="12538" width="18.7109375" customWidth="1"/>
    <col min="12539" max="12539" width="12" customWidth="1"/>
    <col min="12540" max="12540" width="17.5703125" customWidth="1"/>
    <col min="12541" max="12541" width="21.28515625" customWidth="1"/>
    <col min="12542" max="12542" width="18.7109375" customWidth="1"/>
    <col min="12543" max="12543" width="11.5703125" customWidth="1"/>
    <col min="12544" max="12544" width="22.42578125" customWidth="1"/>
    <col min="12545" max="12545" width="11.7109375" customWidth="1"/>
    <col min="12546" max="12546" width="9.5703125" customWidth="1"/>
    <col min="12547" max="12549" width="9.42578125" customWidth="1"/>
    <col min="12550" max="12552" width="0" hidden="1" customWidth="1"/>
    <col min="12787" max="12787" width="6.28515625" customWidth="1"/>
    <col min="12788" max="12788" width="29.7109375" customWidth="1"/>
    <col min="12789" max="12789" width="19.28515625" customWidth="1"/>
    <col min="12790" max="12790" width="19.42578125" customWidth="1"/>
    <col min="12791" max="12791" width="16.7109375" customWidth="1"/>
    <col min="12792" max="12792" width="14.5703125" customWidth="1"/>
    <col min="12793" max="12793" width="13.7109375" customWidth="1"/>
    <col min="12794" max="12794" width="18.7109375" customWidth="1"/>
    <col min="12795" max="12795" width="12" customWidth="1"/>
    <col min="12796" max="12796" width="17.5703125" customWidth="1"/>
    <col min="12797" max="12797" width="21.28515625" customWidth="1"/>
    <col min="12798" max="12798" width="18.7109375" customWidth="1"/>
    <col min="12799" max="12799" width="11.5703125" customWidth="1"/>
    <col min="12800" max="12800" width="22.42578125" customWidth="1"/>
    <col min="12801" max="12801" width="11.7109375" customWidth="1"/>
    <col min="12802" max="12802" width="9.5703125" customWidth="1"/>
    <col min="12803" max="12805" width="9.42578125" customWidth="1"/>
    <col min="12806" max="12808" width="0" hidden="1" customWidth="1"/>
    <col min="13043" max="13043" width="6.28515625" customWidth="1"/>
    <col min="13044" max="13044" width="29.7109375" customWidth="1"/>
    <col min="13045" max="13045" width="19.28515625" customWidth="1"/>
    <col min="13046" max="13046" width="19.42578125" customWidth="1"/>
    <col min="13047" max="13047" width="16.7109375" customWidth="1"/>
    <col min="13048" max="13048" width="14.5703125" customWidth="1"/>
    <col min="13049" max="13049" width="13.7109375" customWidth="1"/>
    <col min="13050" max="13050" width="18.7109375" customWidth="1"/>
    <col min="13051" max="13051" width="12" customWidth="1"/>
    <col min="13052" max="13052" width="17.5703125" customWidth="1"/>
    <col min="13053" max="13053" width="21.28515625" customWidth="1"/>
    <col min="13054" max="13054" width="18.7109375" customWidth="1"/>
    <col min="13055" max="13055" width="11.5703125" customWidth="1"/>
    <col min="13056" max="13056" width="22.42578125" customWidth="1"/>
    <col min="13057" max="13057" width="11.7109375" customWidth="1"/>
    <col min="13058" max="13058" width="9.5703125" customWidth="1"/>
    <col min="13059" max="13061" width="9.42578125" customWidth="1"/>
    <col min="13062" max="13064" width="0" hidden="1" customWidth="1"/>
    <col min="13299" max="13299" width="6.28515625" customWidth="1"/>
    <col min="13300" max="13300" width="29.7109375" customWidth="1"/>
    <col min="13301" max="13301" width="19.28515625" customWidth="1"/>
    <col min="13302" max="13302" width="19.42578125" customWidth="1"/>
    <col min="13303" max="13303" width="16.7109375" customWidth="1"/>
    <col min="13304" max="13304" width="14.5703125" customWidth="1"/>
    <col min="13305" max="13305" width="13.7109375" customWidth="1"/>
    <col min="13306" max="13306" width="18.7109375" customWidth="1"/>
    <col min="13307" max="13307" width="12" customWidth="1"/>
    <col min="13308" max="13308" width="17.5703125" customWidth="1"/>
    <col min="13309" max="13309" width="21.28515625" customWidth="1"/>
    <col min="13310" max="13310" width="18.7109375" customWidth="1"/>
    <col min="13311" max="13311" width="11.5703125" customWidth="1"/>
    <col min="13312" max="13312" width="22.42578125" customWidth="1"/>
    <col min="13313" max="13313" width="11.7109375" customWidth="1"/>
    <col min="13314" max="13314" width="9.5703125" customWidth="1"/>
    <col min="13315" max="13317" width="9.42578125" customWidth="1"/>
    <col min="13318" max="13320" width="0" hidden="1" customWidth="1"/>
    <col min="13555" max="13555" width="6.28515625" customWidth="1"/>
    <col min="13556" max="13556" width="29.7109375" customWidth="1"/>
    <col min="13557" max="13557" width="19.28515625" customWidth="1"/>
    <col min="13558" max="13558" width="19.42578125" customWidth="1"/>
    <col min="13559" max="13559" width="16.7109375" customWidth="1"/>
    <col min="13560" max="13560" width="14.5703125" customWidth="1"/>
    <col min="13561" max="13561" width="13.7109375" customWidth="1"/>
    <col min="13562" max="13562" width="18.7109375" customWidth="1"/>
    <col min="13563" max="13563" width="12" customWidth="1"/>
    <col min="13564" max="13564" width="17.5703125" customWidth="1"/>
    <col min="13565" max="13565" width="21.28515625" customWidth="1"/>
    <col min="13566" max="13566" width="18.7109375" customWidth="1"/>
    <col min="13567" max="13567" width="11.5703125" customWidth="1"/>
    <col min="13568" max="13568" width="22.42578125" customWidth="1"/>
    <col min="13569" max="13569" width="11.7109375" customWidth="1"/>
    <col min="13570" max="13570" width="9.5703125" customWidth="1"/>
    <col min="13571" max="13573" width="9.42578125" customWidth="1"/>
    <col min="13574" max="13576" width="0" hidden="1" customWidth="1"/>
    <col min="13811" max="13811" width="6.28515625" customWidth="1"/>
    <col min="13812" max="13812" width="29.7109375" customWidth="1"/>
    <col min="13813" max="13813" width="19.28515625" customWidth="1"/>
    <col min="13814" max="13814" width="19.42578125" customWidth="1"/>
    <col min="13815" max="13815" width="16.7109375" customWidth="1"/>
    <col min="13816" max="13816" width="14.5703125" customWidth="1"/>
    <col min="13817" max="13817" width="13.7109375" customWidth="1"/>
    <col min="13818" max="13818" width="18.7109375" customWidth="1"/>
    <col min="13819" max="13819" width="12" customWidth="1"/>
    <col min="13820" max="13820" width="17.5703125" customWidth="1"/>
    <col min="13821" max="13821" width="21.28515625" customWidth="1"/>
    <col min="13822" max="13822" width="18.7109375" customWidth="1"/>
    <col min="13823" max="13823" width="11.5703125" customWidth="1"/>
    <col min="13824" max="13824" width="22.42578125" customWidth="1"/>
    <col min="13825" max="13825" width="11.7109375" customWidth="1"/>
    <col min="13826" max="13826" width="9.5703125" customWidth="1"/>
    <col min="13827" max="13829" width="9.42578125" customWidth="1"/>
    <col min="13830" max="13832" width="0" hidden="1" customWidth="1"/>
    <col min="14067" max="14067" width="6.28515625" customWidth="1"/>
    <col min="14068" max="14068" width="29.7109375" customWidth="1"/>
    <col min="14069" max="14069" width="19.28515625" customWidth="1"/>
    <col min="14070" max="14070" width="19.42578125" customWidth="1"/>
    <col min="14071" max="14071" width="16.7109375" customWidth="1"/>
    <col min="14072" max="14072" width="14.5703125" customWidth="1"/>
    <col min="14073" max="14073" width="13.7109375" customWidth="1"/>
    <col min="14074" max="14074" width="18.7109375" customWidth="1"/>
    <col min="14075" max="14075" width="12" customWidth="1"/>
    <col min="14076" max="14076" width="17.5703125" customWidth="1"/>
    <col min="14077" max="14077" width="21.28515625" customWidth="1"/>
    <col min="14078" max="14078" width="18.7109375" customWidth="1"/>
    <col min="14079" max="14079" width="11.5703125" customWidth="1"/>
    <col min="14080" max="14080" width="22.42578125" customWidth="1"/>
    <col min="14081" max="14081" width="11.7109375" customWidth="1"/>
    <col min="14082" max="14082" width="9.5703125" customWidth="1"/>
    <col min="14083" max="14085" width="9.42578125" customWidth="1"/>
    <col min="14086" max="14088" width="0" hidden="1" customWidth="1"/>
    <col min="14323" max="14323" width="6.28515625" customWidth="1"/>
    <col min="14324" max="14324" width="29.7109375" customWidth="1"/>
    <col min="14325" max="14325" width="19.28515625" customWidth="1"/>
    <col min="14326" max="14326" width="19.42578125" customWidth="1"/>
    <col min="14327" max="14327" width="16.7109375" customWidth="1"/>
    <col min="14328" max="14328" width="14.5703125" customWidth="1"/>
    <col min="14329" max="14329" width="13.7109375" customWidth="1"/>
    <col min="14330" max="14330" width="18.7109375" customWidth="1"/>
    <col min="14331" max="14331" width="12" customWidth="1"/>
    <col min="14332" max="14332" width="17.5703125" customWidth="1"/>
    <col min="14333" max="14333" width="21.28515625" customWidth="1"/>
    <col min="14334" max="14334" width="18.7109375" customWidth="1"/>
    <col min="14335" max="14335" width="11.5703125" customWidth="1"/>
    <col min="14336" max="14336" width="22.42578125" customWidth="1"/>
    <col min="14337" max="14337" width="11.7109375" customWidth="1"/>
    <col min="14338" max="14338" width="9.5703125" customWidth="1"/>
    <col min="14339" max="14341" width="9.42578125" customWidth="1"/>
    <col min="14342" max="14344" width="0" hidden="1" customWidth="1"/>
    <col min="14579" max="14579" width="6.28515625" customWidth="1"/>
    <col min="14580" max="14580" width="29.7109375" customWidth="1"/>
    <col min="14581" max="14581" width="19.28515625" customWidth="1"/>
    <col min="14582" max="14582" width="19.42578125" customWidth="1"/>
    <col min="14583" max="14583" width="16.7109375" customWidth="1"/>
    <col min="14584" max="14584" width="14.5703125" customWidth="1"/>
    <col min="14585" max="14585" width="13.7109375" customWidth="1"/>
    <col min="14586" max="14586" width="18.7109375" customWidth="1"/>
    <col min="14587" max="14587" width="12" customWidth="1"/>
    <col min="14588" max="14588" width="17.5703125" customWidth="1"/>
    <col min="14589" max="14589" width="21.28515625" customWidth="1"/>
    <col min="14590" max="14590" width="18.7109375" customWidth="1"/>
    <col min="14591" max="14591" width="11.5703125" customWidth="1"/>
    <col min="14592" max="14592" width="22.42578125" customWidth="1"/>
    <col min="14593" max="14593" width="11.7109375" customWidth="1"/>
    <col min="14594" max="14594" width="9.5703125" customWidth="1"/>
    <col min="14595" max="14597" width="9.42578125" customWidth="1"/>
    <col min="14598" max="14600" width="0" hidden="1" customWidth="1"/>
    <col min="14835" max="14835" width="6.28515625" customWidth="1"/>
    <col min="14836" max="14836" width="29.7109375" customWidth="1"/>
    <col min="14837" max="14837" width="19.28515625" customWidth="1"/>
    <col min="14838" max="14838" width="19.42578125" customWidth="1"/>
    <col min="14839" max="14839" width="16.7109375" customWidth="1"/>
    <col min="14840" max="14840" width="14.5703125" customWidth="1"/>
    <col min="14841" max="14841" width="13.7109375" customWidth="1"/>
    <col min="14842" max="14842" width="18.7109375" customWidth="1"/>
    <col min="14843" max="14843" width="12" customWidth="1"/>
    <col min="14844" max="14844" width="17.5703125" customWidth="1"/>
    <col min="14845" max="14845" width="21.28515625" customWidth="1"/>
    <col min="14846" max="14846" width="18.7109375" customWidth="1"/>
    <col min="14847" max="14847" width="11.5703125" customWidth="1"/>
    <col min="14848" max="14848" width="22.42578125" customWidth="1"/>
    <col min="14849" max="14849" width="11.7109375" customWidth="1"/>
    <col min="14850" max="14850" width="9.5703125" customWidth="1"/>
    <col min="14851" max="14853" width="9.42578125" customWidth="1"/>
    <col min="14854" max="14856" width="0" hidden="1" customWidth="1"/>
    <col min="15091" max="15091" width="6.28515625" customWidth="1"/>
    <col min="15092" max="15092" width="29.7109375" customWidth="1"/>
    <col min="15093" max="15093" width="19.28515625" customWidth="1"/>
    <col min="15094" max="15094" width="19.42578125" customWidth="1"/>
    <col min="15095" max="15095" width="16.7109375" customWidth="1"/>
    <col min="15096" max="15096" width="14.5703125" customWidth="1"/>
    <col min="15097" max="15097" width="13.7109375" customWidth="1"/>
    <col min="15098" max="15098" width="18.7109375" customWidth="1"/>
    <col min="15099" max="15099" width="12" customWidth="1"/>
    <col min="15100" max="15100" width="17.5703125" customWidth="1"/>
    <col min="15101" max="15101" width="21.28515625" customWidth="1"/>
    <col min="15102" max="15102" width="18.7109375" customWidth="1"/>
    <col min="15103" max="15103" width="11.5703125" customWidth="1"/>
    <col min="15104" max="15104" width="22.42578125" customWidth="1"/>
    <col min="15105" max="15105" width="11.7109375" customWidth="1"/>
    <col min="15106" max="15106" width="9.5703125" customWidth="1"/>
    <col min="15107" max="15109" width="9.42578125" customWidth="1"/>
    <col min="15110" max="15112" width="0" hidden="1" customWidth="1"/>
    <col min="15347" max="15347" width="6.28515625" customWidth="1"/>
    <col min="15348" max="15348" width="29.7109375" customWidth="1"/>
    <col min="15349" max="15349" width="19.28515625" customWidth="1"/>
    <col min="15350" max="15350" width="19.42578125" customWidth="1"/>
    <col min="15351" max="15351" width="16.7109375" customWidth="1"/>
    <col min="15352" max="15352" width="14.5703125" customWidth="1"/>
    <col min="15353" max="15353" width="13.7109375" customWidth="1"/>
    <col min="15354" max="15354" width="18.7109375" customWidth="1"/>
    <col min="15355" max="15355" width="12" customWidth="1"/>
    <col min="15356" max="15356" width="17.5703125" customWidth="1"/>
    <col min="15357" max="15357" width="21.28515625" customWidth="1"/>
    <col min="15358" max="15358" width="18.7109375" customWidth="1"/>
    <col min="15359" max="15359" width="11.5703125" customWidth="1"/>
    <col min="15360" max="15360" width="22.42578125" customWidth="1"/>
    <col min="15361" max="15361" width="11.7109375" customWidth="1"/>
    <col min="15362" max="15362" width="9.5703125" customWidth="1"/>
    <col min="15363" max="15365" width="9.42578125" customWidth="1"/>
    <col min="15366" max="15368" width="0" hidden="1" customWidth="1"/>
    <col min="15603" max="15603" width="6.28515625" customWidth="1"/>
    <col min="15604" max="15604" width="29.7109375" customWidth="1"/>
    <col min="15605" max="15605" width="19.28515625" customWidth="1"/>
    <col min="15606" max="15606" width="19.42578125" customWidth="1"/>
    <col min="15607" max="15607" width="16.7109375" customWidth="1"/>
    <col min="15608" max="15608" width="14.5703125" customWidth="1"/>
    <col min="15609" max="15609" width="13.7109375" customWidth="1"/>
    <col min="15610" max="15610" width="18.7109375" customWidth="1"/>
    <col min="15611" max="15611" width="12" customWidth="1"/>
    <col min="15612" max="15612" width="17.5703125" customWidth="1"/>
    <col min="15613" max="15613" width="21.28515625" customWidth="1"/>
    <col min="15614" max="15614" width="18.7109375" customWidth="1"/>
    <col min="15615" max="15615" width="11.5703125" customWidth="1"/>
    <col min="15616" max="15616" width="22.42578125" customWidth="1"/>
    <col min="15617" max="15617" width="11.7109375" customWidth="1"/>
    <col min="15618" max="15618" width="9.5703125" customWidth="1"/>
    <col min="15619" max="15621" width="9.42578125" customWidth="1"/>
    <col min="15622" max="15624" width="0" hidden="1" customWidth="1"/>
    <col min="15859" max="15859" width="6.28515625" customWidth="1"/>
    <col min="15860" max="15860" width="29.7109375" customWidth="1"/>
    <col min="15861" max="15861" width="19.28515625" customWidth="1"/>
    <col min="15862" max="15862" width="19.42578125" customWidth="1"/>
    <col min="15863" max="15863" width="16.7109375" customWidth="1"/>
    <col min="15864" max="15864" width="14.5703125" customWidth="1"/>
    <col min="15865" max="15865" width="13.7109375" customWidth="1"/>
    <col min="15866" max="15866" width="18.7109375" customWidth="1"/>
    <col min="15867" max="15867" width="12" customWidth="1"/>
    <col min="15868" max="15868" width="17.5703125" customWidth="1"/>
    <col min="15869" max="15869" width="21.28515625" customWidth="1"/>
    <col min="15870" max="15870" width="18.7109375" customWidth="1"/>
    <col min="15871" max="15871" width="11.5703125" customWidth="1"/>
    <col min="15872" max="15872" width="22.42578125" customWidth="1"/>
    <col min="15873" max="15873" width="11.7109375" customWidth="1"/>
    <col min="15874" max="15874" width="9.5703125" customWidth="1"/>
    <col min="15875" max="15877" width="9.42578125" customWidth="1"/>
    <col min="15878" max="15880" width="0" hidden="1" customWidth="1"/>
    <col min="16115" max="16115" width="6.28515625" customWidth="1"/>
    <col min="16116" max="16116" width="29.7109375" customWidth="1"/>
    <col min="16117" max="16117" width="19.28515625" customWidth="1"/>
    <col min="16118" max="16118" width="19.42578125" customWidth="1"/>
    <col min="16119" max="16119" width="16.7109375" customWidth="1"/>
    <col min="16120" max="16120" width="14.5703125" customWidth="1"/>
    <col min="16121" max="16121" width="13.7109375" customWidth="1"/>
    <col min="16122" max="16122" width="18.7109375" customWidth="1"/>
    <col min="16123" max="16123" width="12" customWidth="1"/>
    <col min="16124" max="16124" width="17.5703125" customWidth="1"/>
    <col min="16125" max="16125" width="21.28515625" customWidth="1"/>
    <col min="16126" max="16126" width="18.7109375" customWidth="1"/>
    <col min="16127" max="16127" width="11.5703125" customWidth="1"/>
    <col min="16128" max="16128" width="22.42578125" customWidth="1"/>
    <col min="16129" max="16129" width="11.7109375" customWidth="1"/>
    <col min="16130" max="16130" width="9.5703125" customWidth="1"/>
    <col min="16131" max="16133" width="9.42578125" customWidth="1"/>
    <col min="16134" max="16136" width="0" hidden="1" customWidth="1"/>
  </cols>
  <sheetData>
    <row r="1" spans="2:9" ht="18.75" customHeight="1" x14ac:dyDescent="0.25">
      <c r="B1" s="66"/>
      <c r="C1" s="67"/>
      <c r="D1" s="67"/>
      <c r="E1" s="68"/>
      <c r="F1" s="68"/>
      <c r="G1" s="1"/>
      <c r="H1" s="1" t="s">
        <v>774</v>
      </c>
      <c r="I1" s="1"/>
    </row>
    <row r="2" spans="2:9" ht="21.75" customHeight="1" x14ac:dyDescent="0.25">
      <c r="B2" s="66"/>
      <c r="C2" s="67"/>
      <c r="D2" s="67"/>
      <c r="E2" s="68"/>
      <c r="F2" s="68"/>
      <c r="G2" s="1"/>
      <c r="H2" s="1" t="s">
        <v>765</v>
      </c>
      <c r="I2" s="1"/>
    </row>
    <row r="3" spans="2:9" ht="38.25" customHeight="1" x14ac:dyDescent="0.25">
      <c r="B3" s="790" t="e">
        <f>'[2]Кал 1 Ремонт газопров'!A3:D3</f>
        <v>#REF!</v>
      </c>
      <c r="C3" s="790"/>
      <c r="D3" s="69"/>
      <c r="E3" s="70"/>
      <c r="F3" s="70"/>
      <c r="G3" s="72" t="s">
        <v>218</v>
      </c>
      <c r="H3" s="543" t="s">
        <v>288</v>
      </c>
      <c r="I3" s="1"/>
    </row>
    <row r="4" spans="2:9" s="14" customFormat="1" ht="20.25" x14ac:dyDescent="0.25">
      <c r="B4" s="73" t="e">
        <f>'[2]Кал 1 Ремонт газопров'!A4:D4</f>
        <v>#REF!</v>
      </c>
      <c r="C4" s="73"/>
      <c r="D4" s="71"/>
      <c r="E4" s="71"/>
      <c r="F4" s="74"/>
      <c r="G4" s="1"/>
      <c r="H4" s="543" t="s">
        <v>220</v>
      </c>
      <c r="I4" s="1"/>
    </row>
    <row r="5" spans="2:9" s="14" customFormat="1" ht="20.25" x14ac:dyDescent="0.25">
      <c r="B5" s="71"/>
      <c r="C5" s="791"/>
      <c r="D5" s="791"/>
      <c r="E5" s="71"/>
      <c r="F5" s="71"/>
      <c r="G5" s="1"/>
      <c r="H5" s="543" t="s">
        <v>331</v>
      </c>
      <c r="I5" s="1"/>
    </row>
    <row r="6" spans="2:9" s="14" customFormat="1" ht="22.5" customHeight="1" x14ac:dyDescent="0.25">
      <c r="B6" s="75"/>
      <c r="C6" s="75"/>
      <c r="D6" s="75"/>
      <c r="E6" s="75"/>
      <c r="F6" s="75"/>
      <c r="G6" s="1"/>
      <c r="H6" s="543" t="s">
        <v>332</v>
      </c>
      <c r="I6" s="1"/>
    </row>
    <row r="7" spans="2:9" s="14" customFormat="1" ht="44.25" customHeight="1" x14ac:dyDescent="0.25">
      <c r="B7" s="75"/>
      <c r="C7" s="75"/>
      <c r="D7" s="75"/>
      <c r="E7" s="75"/>
      <c r="F7" s="75"/>
      <c r="G7" s="77"/>
      <c r="H7" s="77"/>
      <c r="I7" s="77"/>
    </row>
    <row r="8" spans="2:9" s="14" customFormat="1" ht="18.75" x14ac:dyDescent="0.25">
      <c r="B8" s="792" t="s">
        <v>289</v>
      </c>
      <c r="C8" s="792"/>
      <c r="D8" s="792"/>
      <c r="E8" s="792"/>
      <c r="F8" s="792"/>
      <c r="G8" s="792"/>
      <c r="H8" s="792"/>
      <c r="I8" s="792"/>
    </row>
    <row r="9" spans="2:9" s="14" customFormat="1" ht="41.25" customHeight="1" x14ac:dyDescent="0.25">
      <c r="B9" s="793" t="s">
        <v>290</v>
      </c>
      <c r="C9" s="793"/>
      <c r="D9" s="793"/>
      <c r="E9" s="793"/>
      <c r="F9" s="793"/>
      <c r="G9" s="793"/>
      <c r="H9" s="793"/>
      <c r="I9" s="793"/>
    </row>
    <row r="10" spans="2:9" s="14" customFormat="1" ht="15.75" x14ac:dyDescent="0.25">
      <c r="B10" s="78"/>
      <c r="C10" s="78"/>
      <c r="D10" s="78"/>
      <c r="E10" s="78"/>
      <c r="F10" s="78"/>
      <c r="G10" s="78"/>
      <c r="H10" s="78"/>
      <c r="I10" s="78"/>
    </row>
    <row r="11" spans="2:9" s="14" customFormat="1" ht="16.5" thickBot="1" x14ac:dyDescent="0.3">
      <c r="B11" s="79"/>
      <c r="C11" s="80"/>
      <c r="D11" s="80"/>
      <c r="E11" s="80"/>
      <c r="F11" s="76"/>
      <c r="G11" s="81"/>
      <c r="H11" s="76"/>
      <c r="I11" s="76"/>
    </row>
    <row r="12" spans="2:9" s="88" customFormat="1" ht="84" customHeight="1" thickBot="1" x14ac:dyDescent="0.3">
      <c r="B12" s="82" t="s">
        <v>143</v>
      </c>
      <c r="C12" s="83" t="s">
        <v>291</v>
      </c>
      <c r="D12" s="84" t="s">
        <v>292</v>
      </c>
      <c r="E12" s="85" t="s">
        <v>92</v>
      </c>
      <c r="F12" s="86" t="s">
        <v>293</v>
      </c>
      <c r="G12" s="85" t="s">
        <v>294</v>
      </c>
      <c r="H12" s="85" t="s">
        <v>98</v>
      </c>
      <c r="I12" s="87" t="s">
        <v>295</v>
      </c>
    </row>
    <row r="13" spans="2:9" s="88" customFormat="1" ht="34.9" customHeight="1" thickBot="1" x14ac:dyDescent="0.3">
      <c r="B13" s="89"/>
      <c r="C13" s="90" t="s">
        <v>296</v>
      </c>
      <c r="D13" s="91"/>
      <c r="E13" s="92"/>
      <c r="F13" s="93"/>
      <c r="G13" s="594">
        <v>7416.36</v>
      </c>
      <c r="H13" s="594">
        <v>1483.27</v>
      </c>
      <c r="I13" s="595">
        <v>8899.6299999999992</v>
      </c>
    </row>
    <row r="14" spans="2:9" s="88" customFormat="1" ht="61.15" customHeight="1" x14ac:dyDescent="0.25">
      <c r="B14" s="94">
        <v>1</v>
      </c>
      <c r="C14" s="228" t="s">
        <v>297</v>
      </c>
      <c r="D14" s="96" t="s">
        <v>298</v>
      </c>
      <c r="E14" s="97" t="s">
        <v>299</v>
      </c>
      <c r="F14" s="98">
        <v>12.282999999999999</v>
      </c>
      <c r="G14" s="100">
        <v>3504.33</v>
      </c>
      <c r="H14" s="99">
        <v>700.87</v>
      </c>
      <c r="I14" s="101">
        <v>4205.2</v>
      </c>
    </row>
    <row r="15" spans="2:9" s="88" customFormat="1" ht="58.5" customHeight="1" x14ac:dyDescent="0.25">
      <c r="B15" s="95">
        <v>2</v>
      </c>
      <c r="C15" s="227" t="s">
        <v>300</v>
      </c>
      <c r="D15" s="96" t="s">
        <v>298</v>
      </c>
      <c r="E15" s="97" t="s">
        <v>299</v>
      </c>
      <c r="F15" s="98">
        <v>1.228</v>
      </c>
      <c r="G15" s="100">
        <v>350.35</v>
      </c>
      <c r="H15" s="99">
        <v>70.069999999999993</v>
      </c>
      <c r="I15" s="101">
        <v>420.42</v>
      </c>
    </row>
    <row r="16" spans="2:9" s="88" customFormat="1" ht="64.900000000000006" customHeight="1" x14ac:dyDescent="0.25">
      <c r="B16" s="95">
        <v>3</v>
      </c>
      <c r="C16" s="227" t="s">
        <v>301</v>
      </c>
      <c r="D16" s="96" t="s">
        <v>298</v>
      </c>
      <c r="E16" s="97" t="s">
        <v>299</v>
      </c>
      <c r="F16" s="98">
        <v>5.617</v>
      </c>
      <c r="G16" s="100">
        <v>1602.53</v>
      </c>
      <c r="H16" s="99">
        <v>320.51</v>
      </c>
      <c r="I16" s="101">
        <v>1923.03</v>
      </c>
    </row>
    <row r="17" spans="2:14" s="88" customFormat="1" ht="66.400000000000006" customHeight="1" x14ac:dyDescent="0.25">
      <c r="B17" s="95">
        <v>4</v>
      </c>
      <c r="C17" s="227" t="s">
        <v>302</v>
      </c>
      <c r="D17" s="96" t="s">
        <v>298</v>
      </c>
      <c r="E17" s="97" t="s">
        <v>299</v>
      </c>
      <c r="F17" s="98">
        <v>6.867</v>
      </c>
      <c r="G17" s="100">
        <v>1959.15</v>
      </c>
      <c r="H17" s="99">
        <v>391.83</v>
      </c>
      <c r="I17" s="101">
        <v>2350.98</v>
      </c>
    </row>
    <row r="18" spans="2:14" ht="15.75" x14ac:dyDescent="0.25">
      <c r="B18" s="66"/>
      <c r="C18" s="67"/>
      <c r="D18" s="67"/>
      <c r="E18" s="68"/>
      <c r="F18" s="68"/>
      <c r="G18" s="68"/>
      <c r="H18" s="68"/>
      <c r="I18" s="68"/>
    </row>
    <row r="19" spans="2:14" ht="15.75" x14ac:dyDescent="0.25">
      <c r="B19" s="102"/>
      <c r="C19" s="102"/>
      <c r="D19" s="102"/>
      <c r="E19" s="102"/>
      <c r="F19" s="102"/>
      <c r="G19" s="102"/>
      <c r="H19" s="102"/>
      <c r="I19" s="102"/>
    </row>
    <row r="20" spans="2:14" ht="20.25" x14ac:dyDescent="0.3">
      <c r="B20" s="66"/>
      <c r="C20" s="69"/>
      <c r="D20" s="69"/>
      <c r="E20" s="103"/>
      <c r="F20" s="103"/>
      <c r="G20" s="68"/>
      <c r="H20" s="68"/>
      <c r="I20" s="104"/>
    </row>
    <row r="21" spans="2:14" ht="42.75" customHeight="1" x14ac:dyDescent="0.25">
      <c r="B21" s="66"/>
      <c r="C21" s="522" t="s">
        <v>722</v>
      </c>
      <c r="D21" s="523"/>
      <c r="E21" s="522"/>
      <c r="F21" s="524"/>
      <c r="G21" s="526"/>
      <c r="H21" s="526"/>
      <c r="I21" s="526"/>
      <c r="J21" s="526"/>
      <c r="K21" s="526"/>
      <c r="L21" s="527"/>
      <c r="M21" s="527"/>
      <c r="N21" s="528"/>
    </row>
    <row r="22" spans="2:14" ht="18" hidden="1" customHeight="1" x14ac:dyDescent="0.25">
      <c r="B22" s="105" t="s">
        <v>89</v>
      </c>
      <c r="C22" s="522"/>
      <c r="D22" s="523"/>
      <c r="E22" s="522"/>
      <c r="F22" s="524"/>
      <c r="G22" s="526"/>
      <c r="H22" s="526"/>
      <c r="I22" s="526"/>
      <c r="J22" s="526"/>
      <c r="K22" s="526"/>
      <c r="L22" s="527"/>
      <c r="M22" s="527"/>
      <c r="N22" s="528"/>
    </row>
    <row r="23" spans="2:14" ht="15.75" x14ac:dyDescent="0.25">
      <c r="B23" s="106"/>
      <c r="C23" s="661" t="s">
        <v>723</v>
      </c>
      <c r="D23" s="661"/>
      <c r="E23" s="661"/>
      <c r="F23" s="661"/>
      <c r="G23" s="661"/>
      <c r="H23" s="661"/>
      <c r="I23" s="661"/>
      <c r="J23" s="661"/>
      <c r="K23" s="661"/>
      <c r="L23" s="661"/>
      <c r="M23" s="661"/>
      <c r="N23" s="661"/>
    </row>
    <row r="24" spans="2:14" ht="15.75" x14ac:dyDescent="0.25">
      <c r="B24" s="67"/>
      <c r="C24" s="529"/>
      <c r="D24" s="529"/>
      <c r="E24" s="529"/>
      <c r="F24" s="529"/>
      <c r="G24" s="529"/>
      <c r="H24" s="529"/>
      <c r="I24" s="529"/>
      <c r="J24" s="529"/>
      <c r="K24" s="529"/>
      <c r="L24" s="529"/>
      <c r="M24" s="529"/>
      <c r="N24" s="529"/>
    </row>
    <row r="25" spans="2:14" ht="15.75" x14ac:dyDescent="0.25">
      <c r="B25" s="66"/>
      <c r="C25" s="661" t="s">
        <v>724</v>
      </c>
      <c r="D25" s="661"/>
      <c r="E25" s="661"/>
      <c r="F25" s="661"/>
      <c r="G25" s="661"/>
      <c r="H25" s="661"/>
      <c r="I25" s="661"/>
      <c r="J25" s="661"/>
      <c r="K25" s="661"/>
      <c r="L25" s="661"/>
      <c r="M25" s="661"/>
      <c r="N25" s="661"/>
    </row>
    <row r="26" spans="2:14" ht="15.75" x14ac:dyDescent="0.25">
      <c r="B26" s="107"/>
      <c r="C26" s="530"/>
      <c r="D26" s="523"/>
      <c r="E26" s="531"/>
      <c r="F26" s="524"/>
      <c r="G26" s="526"/>
      <c r="H26" s="526"/>
      <c r="I26" s="526"/>
      <c r="J26" s="526"/>
      <c r="K26" s="526"/>
      <c r="L26" s="527"/>
      <c r="M26" s="527"/>
      <c r="N26" s="528"/>
    </row>
    <row r="27" spans="2:14" ht="15.75" x14ac:dyDescent="0.25">
      <c r="C27" s="661" t="s">
        <v>725</v>
      </c>
      <c r="D27" s="661"/>
      <c r="E27" s="661"/>
      <c r="F27" s="661"/>
      <c r="G27" s="661"/>
      <c r="H27" s="661"/>
      <c r="I27" s="661"/>
      <c r="J27" s="661"/>
      <c r="K27" s="661"/>
      <c r="L27" s="661"/>
      <c r="M27" s="661"/>
      <c r="N27" s="661"/>
    </row>
    <row r="28" spans="2:14" x14ac:dyDescent="0.25">
      <c r="B28"/>
      <c r="C28"/>
      <c r="D28"/>
      <c r="E28"/>
      <c r="F28"/>
      <c r="G28"/>
      <c r="H28"/>
      <c r="I28"/>
    </row>
  </sheetData>
  <mergeCells count="7">
    <mergeCell ref="C23:N23"/>
    <mergeCell ref="C25:N25"/>
    <mergeCell ref="C27:N27"/>
    <mergeCell ref="B3:C3"/>
    <mergeCell ref="C5:D5"/>
    <mergeCell ref="B8:I8"/>
    <mergeCell ref="B9:I9"/>
  </mergeCells>
  <pageMargins left="0" right="0" top="0" bottom="0" header="0.31496062992125984" footer="0.31496062992125984"/>
  <pageSetup paperSize="9" scale="4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autoPageBreaks="0" fitToPage="1"/>
  </sheetPr>
  <dimension ref="A1:AC394"/>
  <sheetViews>
    <sheetView view="pageBreakPreview" zoomScale="115" zoomScaleNormal="115" zoomScaleSheetLayoutView="115" zoomScalePageLayoutView="50" workbookViewId="0">
      <selection activeCell="C1" sqref="C1:F1"/>
    </sheetView>
  </sheetViews>
  <sheetFormatPr defaultColWidth="9" defaultRowHeight="15" x14ac:dyDescent="0.25"/>
  <cols>
    <col min="1" max="1" width="9" style="230"/>
    <col min="2" max="2" width="84.5703125" style="277" customWidth="1"/>
    <col min="3" max="3" width="9" style="278"/>
    <col min="4" max="4" width="11.85546875" style="274" customWidth="1"/>
    <col min="5" max="5" width="11.42578125" style="275" customWidth="1"/>
    <col min="6" max="6" width="14.42578125" style="276" customWidth="1"/>
    <col min="7" max="7" width="9" style="231" customWidth="1"/>
    <col min="8" max="29" width="9" style="231"/>
    <col min="30" max="16384" width="9" style="232"/>
  </cols>
  <sheetData>
    <row r="1" spans="1:29" ht="21" customHeight="1" x14ac:dyDescent="0.25">
      <c r="A1" s="325"/>
      <c r="B1" s="326"/>
      <c r="C1" s="794" t="s">
        <v>775</v>
      </c>
      <c r="D1" s="794"/>
      <c r="E1" s="794"/>
      <c r="F1" s="794"/>
    </row>
    <row r="2" spans="1:29" ht="15" customHeight="1" x14ac:dyDescent="0.25">
      <c r="A2" s="325"/>
      <c r="B2" s="326"/>
      <c r="C2" s="327"/>
      <c r="D2" s="797" t="s">
        <v>776</v>
      </c>
      <c r="E2" s="797"/>
      <c r="F2" s="797"/>
    </row>
    <row r="3" spans="1:29" ht="35.25" customHeight="1" x14ac:dyDescent="0.25">
      <c r="A3" s="325"/>
      <c r="B3" s="798" t="s">
        <v>218</v>
      </c>
      <c r="C3" s="798"/>
      <c r="D3" s="796" t="s">
        <v>288</v>
      </c>
      <c r="E3" s="796"/>
      <c r="F3" s="796"/>
    </row>
    <row r="4" spans="1:29" x14ac:dyDescent="0.25">
      <c r="A4" s="325"/>
      <c r="B4" s="326"/>
      <c r="C4" s="327"/>
      <c r="D4" s="796" t="s">
        <v>220</v>
      </c>
      <c r="E4" s="796"/>
      <c r="F4" s="796"/>
    </row>
    <row r="5" spans="1:29" ht="15" customHeight="1" x14ac:dyDescent="0.25">
      <c r="A5" s="325"/>
      <c r="B5" s="326"/>
      <c r="C5" s="327"/>
      <c r="D5" s="796" t="s">
        <v>331</v>
      </c>
      <c r="E5" s="796"/>
      <c r="F5" s="796"/>
    </row>
    <row r="6" spans="1:29" ht="21" customHeight="1" x14ac:dyDescent="0.25">
      <c r="A6" s="325"/>
      <c r="B6" s="326"/>
      <c r="C6" s="327"/>
      <c r="D6" s="796" t="s">
        <v>332</v>
      </c>
      <c r="E6" s="796"/>
      <c r="F6" s="796"/>
    </row>
    <row r="7" spans="1:29" ht="21" customHeight="1" x14ac:dyDescent="0.25">
      <c r="A7" s="325"/>
      <c r="B7" s="326"/>
      <c r="C7" s="327"/>
      <c r="D7" s="391"/>
      <c r="E7" s="391"/>
      <c r="F7" s="391"/>
    </row>
    <row r="8" spans="1:29" ht="21" customHeight="1" x14ac:dyDescent="0.25">
      <c r="A8" s="325"/>
      <c r="B8" s="795" t="s">
        <v>483</v>
      </c>
      <c r="C8" s="795"/>
      <c r="D8" s="795"/>
      <c r="E8" s="795"/>
      <c r="F8" s="795"/>
    </row>
    <row r="9" spans="1:29" ht="21" hidden="1" customHeight="1" x14ac:dyDescent="0.25">
      <c r="A9" s="325"/>
      <c r="B9" s="326"/>
      <c r="C9" s="327"/>
      <c r="D9" s="391"/>
      <c r="E9" s="391"/>
      <c r="F9" s="391"/>
    </row>
    <row r="10" spans="1:29" ht="47.25" x14ac:dyDescent="0.25">
      <c r="A10" s="328" t="s">
        <v>350</v>
      </c>
      <c r="B10" s="233" t="s">
        <v>68</v>
      </c>
      <c r="C10" s="234" t="s">
        <v>4</v>
      </c>
      <c r="D10" s="235" t="s">
        <v>5</v>
      </c>
      <c r="E10" s="235" t="s">
        <v>351</v>
      </c>
      <c r="F10" s="236" t="s">
        <v>352</v>
      </c>
    </row>
    <row r="11" spans="1:29" ht="15.75" x14ac:dyDescent="0.25">
      <c r="A11" s="329"/>
      <c r="B11" s="237" t="s">
        <v>8</v>
      </c>
      <c r="C11" s="238"/>
      <c r="D11" s="256"/>
      <c r="E11" s="256"/>
      <c r="F11" s="257"/>
    </row>
    <row r="12" spans="1:29" ht="15.75" x14ac:dyDescent="0.25">
      <c r="A12" s="329"/>
      <c r="B12" s="239" t="s">
        <v>9</v>
      </c>
      <c r="C12" s="240"/>
      <c r="D12" s="241"/>
      <c r="E12" s="241"/>
      <c r="F12" s="242"/>
    </row>
    <row r="13" spans="1:29" ht="15.75" x14ac:dyDescent="0.25">
      <c r="A13" s="329">
        <v>218567</v>
      </c>
      <c r="B13" s="243" t="s">
        <v>353</v>
      </c>
      <c r="C13" s="244" t="s">
        <v>6</v>
      </c>
      <c r="D13" s="330">
        <v>247</v>
      </c>
      <c r="E13" s="331">
        <v>62</v>
      </c>
      <c r="F13" s="332">
        <v>1</v>
      </c>
    </row>
    <row r="14" spans="1:29" ht="15.75" x14ac:dyDescent="0.25">
      <c r="A14" s="329">
        <v>218568</v>
      </c>
      <c r="B14" s="243" t="s">
        <v>354</v>
      </c>
      <c r="C14" s="244" t="s">
        <v>6</v>
      </c>
      <c r="D14" s="330">
        <v>289</v>
      </c>
      <c r="E14" s="331">
        <v>73</v>
      </c>
      <c r="F14" s="332">
        <v>1</v>
      </c>
    </row>
    <row r="15" spans="1:29" ht="15.75" x14ac:dyDescent="0.25">
      <c r="A15" s="329">
        <v>218569</v>
      </c>
      <c r="B15" s="13" t="s">
        <v>355</v>
      </c>
      <c r="C15" s="244" t="s">
        <v>6</v>
      </c>
      <c r="D15" s="330">
        <v>399</v>
      </c>
      <c r="E15" s="331">
        <v>100</v>
      </c>
      <c r="F15" s="332">
        <v>1</v>
      </c>
    </row>
    <row r="16" spans="1:29" s="248" customFormat="1" ht="15.75" x14ac:dyDescent="0.25">
      <c r="A16" s="329"/>
      <c r="B16" s="11" t="s">
        <v>10</v>
      </c>
      <c r="C16" s="240"/>
      <c r="D16" s="245"/>
      <c r="E16" s="245"/>
      <c r="F16" s="246"/>
      <c r="G16" s="231"/>
      <c r="H16" s="247"/>
      <c r="I16" s="247"/>
      <c r="J16" s="247"/>
      <c r="K16" s="247"/>
      <c r="L16" s="247"/>
      <c r="M16" s="247"/>
      <c r="N16" s="247"/>
      <c r="O16" s="247"/>
      <c r="P16" s="247"/>
      <c r="Q16" s="247"/>
      <c r="R16" s="247"/>
      <c r="S16" s="247"/>
      <c r="T16" s="247"/>
      <c r="U16" s="247"/>
      <c r="V16" s="247"/>
      <c r="W16" s="247"/>
      <c r="X16" s="247"/>
      <c r="Y16" s="247"/>
      <c r="Z16" s="247"/>
      <c r="AA16" s="247"/>
      <c r="AB16" s="247"/>
      <c r="AC16" s="247"/>
    </row>
    <row r="17" spans="1:29" ht="31.5" x14ac:dyDescent="0.25">
      <c r="A17" s="329">
        <v>218570</v>
      </c>
      <c r="B17" s="249" t="s">
        <v>356</v>
      </c>
      <c r="C17" s="244" t="s">
        <v>6</v>
      </c>
      <c r="D17" s="330">
        <v>797</v>
      </c>
      <c r="E17" s="331">
        <v>200</v>
      </c>
      <c r="F17" s="332">
        <v>1</v>
      </c>
    </row>
    <row r="18" spans="1:29" ht="31.5" x14ac:dyDescent="0.25">
      <c r="A18" s="329">
        <v>218571</v>
      </c>
      <c r="B18" s="249" t="s">
        <v>357</v>
      </c>
      <c r="C18" s="244" t="s">
        <v>6</v>
      </c>
      <c r="D18" s="330">
        <v>1291</v>
      </c>
      <c r="E18" s="331">
        <v>324</v>
      </c>
      <c r="F18" s="332">
        <v>1</v>
      </c>
    </row>
    <row r="19" spans="1:29" ht="31.5" x14ac:dyDescent="0.25">
      <c r="A19" s="329">
        <v>218572</v>
      </c>
      <c r="B19" s="249" t="s">
        <v>358</v>
      </c>
      <c r="C19" s="244" t="s">
        <v>6</v>
      </c>
      <c r="D19" s="330">
        <v>1670</v>
      </c>
      <c r="E19" s="331">
        <v>419</v>
      </c>
      <c r="F19" s="332">
        <v>1</v>
      </c>
    </row>
    <row r="20" spans="1:29" ht="31.5" x14ac:dyDescent="0.25">
      <c r="A20" s="329">
        <v>218573</v>
      </c>
      <c r="B20" s="13" t="s">
        <v>359</v>
      </c>
      <c r="C20" s="244" t="s">
        <v>6</v>
      </c>
      <c r="D20" s="330">
        <v>2316</v>
      </c>
      <c r="E20" s="331">
        <v>581</v>
      </c>
      <c r="F20" s="332">
        <v>1</v>
      </c>
    </row>
    <row r="21" spans="1:29" ht="15.75" x14ac:dyDescent="0.25">
      <c r="A21" s="329">
        <v>218574</v>
      </c>
      <c r="B21" s="13" t="s">
        <v>360</v>
      </c>
      <c r="C21" s="244" t="s">
        <v>6</v>
      </c>
      <c r="D21" s="330">
        <v>259</v>
      </c>
      <c r="E21" s="331">
        <v>65</v>
      </c>
      <c r="F21" s="332">
        <v>1</v>
      </c>
    </row>
    <row r="22" spans="1:29" ht="15.75" x14ac:dyDescent="0.25">
      <c r="A22" s="329">
        <v>218575</v>
      </c>
      <c r="B22" s="12" t="s">
        <v>361</v>
      </c>
      <c r="C22" s="244" t="s">
        <v>6</v>
      </c>
      <c r="D22" s="330">
        <v>376</v>
      </c>
      <c r="E22" s="331">
        <v>95</v>
      </c>
      <c r="F22" s="332">
        <v>1</v>
      </c>
    </row>
    <row r="23" spans="1:29" ht="15.75" x14ac:dyDescent="0.25">
      <c r="A23" s="329">
        <v>218576</v>
      </c>
      <c r="B23" s="243" t="s">
        <v>362</v>
      </c>
      <c r="C23" s="244" t="s">
        <v>6</v>
      </c>
      <c r="D23" s="330">
        <v>95</v>
      </c>
      <c r="E23" s="331">
        <v>24</v>
      </c>
      <c r="F23" s="332">
        <v>1</v>
      </c>
    </row>
    <row r="24" spans="1:29" ht="15.75" x14ac:dyDescent="0.25">
      <c r="A24" s="329">
        <v>218577</v>
      </c>
      <c r="B24" s="250" t="s">
        <v>363</v>
      </c>
      <c r="C24" s="244" t="s">
        <v>6</v>
      </c>
      <c r="D24" s="330">
        <v>198</v>
      </c>
      <c r="E24" s="331">
        <v>50</v>
      </c>
      <c r="F24" s="332">
        <v>1</v>
      </c>
    </row>
    <row r="25" spans="1:29" ht="15.75" x14ac:dyDescent="0.25">
      <c r="A25" s="329">
        <v>218578</v>
      </c>
      <c r="B25" s="250" t="s">
        <v>364</v>
      </c>
      <c r="C25" s="244" t="s">
        <v>6</v>
      </c>
      <c r="D25" s="330">
        <v>319</v>
      </c>
      <c r="E25" s="331">
        <v>80</v>
      </c>
      <c r="F25" s="332">
        <v>1</v>
      </c>
    </row>
    <row r="26" spans="1:29" s="252" customFormat="1" ht="15.75" x14ac:dyDescent="0.25">
      <c r="A26" s="329">
        <v>218579</v>
      </c>
      <c r="B26" s="12" t="s">
        <v>365</v>
      </c>
      <c r="C26" s="244" t="s">
        <v>6</v>
      </c>
      <c r="D26" s="330">
        <v>243</v>
      </c>
      <c r="E26" s="331">
        <v>61</v>
      </c>
      <c r="F26" s="332">
        <v>1</v>
      </c>
      <c r="G26" s="231"/>
      <c r="H26" s="251"/>
      <c r="I26" s="251"/>
      <c r="J26" s="251"/>
      <c r="K26" s="251"/>
      <c r="L26" s="251"/>
      <c r="M26" s="251"/>
      <c r="N26" s="251"/>
      <c r="O26" s="251"/>
      <c r="P26" s="251"/>
      <c r="Q26" s="251"/>
      <c r="R26" s="251"/>
      <c r="S26" s="251"/>
      <c r="T26" s="251"/>
      <c r="U26" s="251"/>
      <c r="V26" s="251"/>
      <c r="W26" s="251"/>
      <c r="X26" s="251"/>
      <c r="Y26" s="251"/>
      <c r="Z26" s="251"/>
      <c r="AA26" s="251"/>
      <c r="AB26" s="251"/>
      <c r="AC26" s="251"/>
    </row>
    <row r="27" spans="1:29" ht="15.75" x14ac:dyDescent="0.25">
      <c r="A27" s="329">
        <v>218580</v>
      </c>
      <c r="B27" s="12" t="s">
        <v>366</v>
      </c>
      <c r="C27" s="244" t="s">
        <v>6</v>
      </c>
      <c r="D27" s="330">
        <v>372</v>
      </c>
      <c r="E27" s="331">
        <v>94</v>
      </c>
      <c r="F27" s="332">
        <v>1</v>
      </c>
    </row>
    <row r="28" spans="1:29" ht="31.5" x14ac:dyDescent="0.25">
      <c r="A28" s="329">
        <v>218581</v>
      </c>
      <c r="B28" s="13" t="s">
        <v>367</v>
      </c>
      <c r="C28" s="244" t="s">
        <v>6</v>
      </c>
      <c r="D28" s="330">
        <v>418</v>
      </c>
      <c r="E28" s="331">
        <v>105</v>
      </c>
      <c r="F28" s="332">
        <v>1</v>
      </c>
    </row>
    <row r="29" spans="1:29" ht="15.75" x14ac:dyDescent="0.25">
      <c r="A29" s="329">
        <v>218582</v>
      </c>
      <c r="B29" s="243" t="s">
        <v>70</v>
      </c>
      <c r="C29" s="244" t="s">
        <v>6</v>
      </c>
      <c r="D29" s="330">
        <v>604</v>
      </c>
      <c r="E29" s="331">
        <v>152</v>
      </c>
      <c r="F29" s="332">
        <v>1</v>
      </c>
    </row>
    <row r="30" spans="1:29" ht="15.75" x14ac:dyDescent="0.25">
      <c r="A30" s="329"/>
      <c r="B30" s="11" t="s">
        <v>25</v>
      </c>
      <c r="C30" s="240"/>
      <c r="D30" s="245"/>
      <c r="E30" s="245"/>
      <c r="F30" s="246"/>
    </row>
    <row r="31" spans="1:29" ht="31.5" x14ac:dyDescent="0.25">
      <c r="A31" s="329">
        <v>218583</v>
      </c>
      <c r="B31" s="13" t="s">
        <v>368</v>
      </c>
      <c r="C31" s="244" t="s">
        <v>6</v>
      </c>
      <c r="D31" s="330">
        <v>638</v>
      </c>
      <c r="E31" s="331">
        <v>160</v>
      </c>
      <c r="F31" s="332">
        <v>1</v>
      </c>
    </row>
    <row r="32" spans="1:29" ht="31.5" x14ac:dyDescent="0.25">
      <c r="A32" s="329">
        <v>218584</v>
      </c>
      <c r="B32" s="13" t="s">
        <v>369</v>
      </c>
      <c r="C32" s="244" t="s">
        <v>6</v>
      </c>
      <c r="D32" s="330">
        <v>1215</v>
      </c>
      <c r="E32" s="331">
        <v>305</v>
      </c>
      <c r="F32" s="332">
        <v>1</v>
      </c>
    </row>
    <row r="33" spans="1:6" ht="31.5" x14ac:dyDescent="0.25">
      <c r="A33" s="329">
        <v>218585</v>
      </c>
      <c r="B33" s="13" t="s">
        <v>370</v>
      </c>
      <c r="C33" s="244" t="s">
        <v>6</v>
      </c>
      <c r="D33" s="330">
        <v>4555</v>
      </c>
      <c r="E33" s="331">
        <v>1143</v>
      </c>
      <c r="F33" s="332">
        <v>1</v>
      </c>
    </row>
    <row r="34" spans="1:6" ht="31.5" x14ac:dyDescent="0.25">
      <c r="A34" s="329">
        <v>218586</v>
      </c>
      <c r="B34" s="13" t="s">
        <v>371</v>
      </c>
      <c r="C34" s="244" t="s">
        <v>6</v>
      </c>
      <c r="D34" s="330">
        <v>6832</v>
      </c>
      <c r="E34" s="331">
        <v>1714</v>
      </c>
      <c r="F34" s="332">
        <v>1</v>
      </c>
    </row>
    <row r="35" spans="1:6" ht="31.5" x14ac:dyDescent="0.25">
      <c r="A35" s="329">
        <v>218587</v>
      </c>
      <c r="B35" s="13" t="s">
        <v>372</v>
      </c>
      <c r="C35" s="244" t="s">
        <v>6</v>
      </c>
      <c r="D35" s="330">
        <v>9109</v>
      </c>
      <c r="E35" s="331">
        <v>2285</v>
      </c>
      <c r="F35" s="332">
        <v>1</v>
      </c>
    </row>
    <row r="36" spans="1:6" ht="15.75" x14ac:dyDescent="0.25">
      <c r="A36" s="329">
        <v>218590</v>
      </c>
      <c r="B36" s="243" t="s">
        <v>373</v>
      </c>
      <c r="C36" s="244" t="s">
        <v>6</v>
      </c>
      <c r="D36" s="330">
        <v>334</v>
      </c>
      <c r="E36" s="331">
        <v>84</v>
      </c>
      <c r="F36" s="332">
        <v>1</v>
      </c>
    </row>
    <row r="37" spans="1:6" ht="15.75" x14ac:dyDescent="0.25">
      <c r="A37" s="329"/>
      <c r="B37" s="239" t="s">
        <v>374</v>
      </c>
      <c r="C37" s="240"/>
      <c r="D37" s="253"/>
      <c r="E37" s="253"/>
      <c r="F37" s="254"/>
    </row>
    <row r="38" spans="1:6" ht="15.75" x14ac:dyDescent="0.25">
      <c r="A38" s="329">
        <v>218611</v>
      </c>
      <c r="B38" s="243" t="s">
        <v>375</v>
      </c>
      <c r="C38" s="244" t="s">
        <v>6</v>
      </c>
      <c r="D38" s="330">
        <v>114</v>
      </c>
      <c r="E38" s="331">
        <v>29</v>
      </c>
      <c r="F38" s="332">
        <v>1</v>
      </c>
    </row>
    <row r="39" spans="1:6" ht="15.75" x14ac:dyDescent="0.25">
      <c r="A39" s="329">
        <v>218612</v>
      </c>
      <c r="B39" s="243" t="s">
        <v>376</v>
      </c>
      <c r="C39" s="244" t="s">
        <v>6</v>
      </c>
      <c r="D39" s="330">
        <v>145</v>
      </c>
      <c r="E39" s="331">
        <v>37</v>
      </c>
      <c r="F39" s="332">
        <v>1</v>
      </c>
    </row>
    <row r="40" spans="1:6" ht="15.75" x14ac:dyDescent="0.25">
      <c r="A40" s="329">
        <v>218613</v>
      </c>
      <c r="B40" s="243" t="s">
        <v>377</v>
      </c>
      <c r="C40" s="244" t="s">
        <v>6</v>
      </c>
      <c r="D40" s="330">
        <v>130</v>
      </c>
      <c r="E40" s="331">
        <v>33</v>
      </c>
      <c r="F40" s="332">
        <v>1</v>
      </c>
    </row>
    <row r="41" spans="1:6" ht="15.75" x14ac:dyDescent="0.25">
      <c r="A41" s="329">
        <v>218614</v>
      </c>
      <c r="B41" s="243" t="s">
        <v>378</v>
      </c>
      <c r="C41" s="244" t="s">
        <v>6</v>
      </c>
      <c r="D41" s="330">
        <v>76</v>
      </c>
      <c r="E41" s="331">
        <v>20</v>
      </c>
      <c r="F41" s="332">
        <v>1</v>
      </c>
    </row>
    <row r="42" spans="1:6" ht="15.75" x14ac:dyDescent="0.25">
      <c r="A42" s="329">
        <v>218615</v>
      </c>
      <c r="B42" s="243" t="s">
        <v>379</v>
      </c>
      <c r="C42" s="244" t="s">
        <v>6</v>
      </c>
      <c r="D42" s="330">
        <v>141</v>
      </c>
      <c r="E42" s="331">
        <v>36</v>
      </c>
      <c r="F42" s="332">
        <v>1</v>
      </c>
    </row>
    <row r="43" spans="1:6" ht="31.5" x14ac:dyDescent="0.25">
      <c r="A43" s="329"/>
      <c r="B43" s="255" t="s">
        <v>21</v>
      </c>
      <c r="C43" s="238"/>
      <c r="D43" s="256"/>
      <c r="E43" s="256"/>
      <c r="F43" s="257"/>
    </row>
    <row r="44" spans="1:6" ht="15.75" x14ac:dyDescent="0.25">
      <c r="A44" s="329">
        <v>218663</v>
      </c>
      <c r="B44" s="243" t="s">
        <v>3</v>
      </c>
      <c r="C44" s="244" t="s">
        <v>6</v>
      </c>
      <c r="D44" s="330">
        <v>247</v>
      </c>
      <c r="E44" s="331">
        <v>62</v>
      </c>
      <c r="F44" s="332">
        <v>2</v>
      </c>
    </row>
    <row r="45" spans="1:6" ht="15.75" x14ac:dyDescent="0.25">
      <c r="A45" s="329">
        <v>218664</v>
      </c>
      <c r="B45" s="243" t="s">
        <v>380</v>
      </c>
      <c r="C45" s="244" t="s">
        <v>6</v>
      </c>
      <c r="D45" s="330">
        <v>205</v>
      </c>
      <c r="E45" s="331">
        <v>52</v>
      </c>
      <c r="F45" s="332">
        <v>2</v>
      </c>
    </row>
    <row r="46" spans="1:6" ht="31.5" x14ac:dyDescent="0.25">
      <c r="A46" s="329">
        <v>218665</v>
      </c>
      <c r="B46" s="243" t="s">
        <v>42</v>
      </c>
      <c r="C46" s="244" t="s">
        <v>6</v>
      </c>
      <c r="D46" s="330">
        <v>99</v>
      </c>
      <c r="E46" s="331">
        <v>25</v>
      </c>
      <c r="F46" s="332">
        <v>1</v>
      </c>
    </row>
    <row r="47" spans="1:6" ht="15.75" x14ac:dyDescent="0.25">
      <c r="A47" s="329"/>
      <c r="B47" s="237" t="s">
        <v>12</v>
      </c>
      <c r="C47" s="238"/>
      <c r="D47" s="256"/>
      <c r="E47" s="256"/>
      <c r="F47" s="257"/>
    </row>
    <row r="48" spans="1:6" ht="15.75" x14ac:dyDescent="0.25">
      <c r="A48" s="329"/>
      <c r="B48" s="258" t="s">
        <v>381</v>
      </c>
      <c r="C48" s="240"/>
      <c r="D48" s="245"/>
      <c r="E48" s="245"/>
      <c r="F48" s="246"/>
    </row>
    <row r="49" spans="1:6" ht="15.75" x14ac:dyDescent="0.25">
      <c r="A49" s="329">
        <v>219060</v>
      </c>
      <c r="B49" s="12" t="s">
        <v>44</v>
      </c>
      <c r="C49" s="244" t="s">
        <v>6</v>
      </c>
      <c r="D49" s="330">
        <v>73</v>
      </c>
      <c r="E49" s="331">
        <v>19</v>
      </c>
      <c r="F49" s="332">
        <v>12</v>
      </c>
    </row>
    <row r="50" spans="1:6" ht="15.75" x14ac:dyDescent="0.25">
      <c r="A50" s="329">
        <v>219051</v>
      </c>
      <c r="B50" s="12" t="s">
        <v>45</v>
      </c>
      <c r="C50" s="244" t="s">
        <v>6</v>
      </c>
      <c r="D50" s="330">
        <v>99</v>
      </c>
      <c r="E50" s="331">
        <v>25</v>
      </c>
      <c r="F50" s="332">
        <v>12</v>
      </c>
    </row>
    <row r="51" spans="1:6" ht="15.75" x14ac:dyDescent="0.25">
      <c r="A51" s="329">
        <v>219059</v>
      </c>
      <c r="B51" s="12" t="s">
        <v>46</v>
      </c>
      <c r="C51" s="244" t="s">
        <v>6</v>
      </c>
      <c r="D51" s="330">
        <v>160</v>
      </c>
      <c r="E51" s="331">
        <v>40</v>
      </c>
      <c r="F51" s="332">
        <v>12</v>
      </c>
    </row>
    <row r="52" spans="1:6" ht="15.75" x14ac:dyDescent="0.25">
      <c r="A52" s="329">
        <v>219058</v>
      </c>
      <c r="B52" s="12" t="s">
        <v>47</v>
      </c>
      <c r="C52" s="244" t="s">
        <v>6</v>
      </c>
      <c r="D52" s="330">
        <v>232</v>
      </c>
      <c r="E52" s="331">
        <v>59</v>
      </c>
      <c r="F52" s="332">
        <v>12</v>
      </c>
    </row>
    <row r="53" spans="1:6" ht="15.75" x14ac:dyDescent="0.25">
      <c r="A53" s="329">
        <v>219056</v>
      </c>
      <c r="B53" s="12" t="s">
        <v>48</v>
      </c>
      <c r="C53" s="244" t="s">
        <v>6</v>
      </c>
      <c r="D53" s="330">
        <v>259</v>
      </c>
      <c r="E53" s="331">
        <v>65</v>
      </c>
      <c r="F53" s="332">
        <v>12</v>
      </c>
    </row>
    <row r="54" spans="1:6" ht="15.75" x14ac:dyDescent="0.25">
      <c r="A54" s="329">
        <v>219055</v>
      </c>
      <c r="B54" s="12" t="s">
        <v>49</v>
      </c>
      <c r="C54" s="244" t="s">
        <v>6</v>
      </c>
      <c r="D54" s="330">
        <v>319</v>
      </c>
      <c r="E54" s="331">
        <v>80</v>
      </c>
      <c r="F54" s="332">
        <v>12</v>
      </c>
    </row>
    <row r="55" spans="1:6" ht="15.75" x14ac:dyDescent="0.25">
      <c r="A55" s="329">
        <v>219054</v>
      </c>
      <c r="B55" s="12" t="s">
        <v>382</v>
      </c>
      <c r="C55" s="244" t="s">
        <v>6</v>
      </c>
      <c r="D55" s="330">
        <v>391</v>
      </c>
      <c r="E55" s="331">
        <v>99</v>
      </c>
      <c r="F55" s="332">
        <v>12</v>
      </c>
    </row>
    <row r="56" spans="1:6" ht="15.75" x14ac:dyDescent="0.25">
      <c r="A56" s="329">
        <v>219053</v>
      </c>
      <c r="B56" s="12" t="s">
        <v>71</v>
      </c>
      <c r="C56" s="244" t="s">
        <v>6</v>
      </c>
      <c r="D56" s="330">
        <v>418</v>
      </c>
      <c r="E56" s="331">
        <v>105</v>
      </c>
      <c r="F56" s="332">
        <v>12</v>
      </c>
    </row>
    <row r="57" spans="1:6" ht="15.75" x14ac:dyDescent="0.25">
      <c r="A57" s="329">
        <v>219179</v>
      </c>
      <c r="B57" s="12" t="s">
        <v>72</v>
      </c>
      <c r="C57" s="244" t="s">
        <v>6</v>
      </c>
      <c r="D57" s="330">
        <v>479</v>
      </c>
      <c r="E57" s="331">
        <v>120</v>
      </c>
      <c r="F57" s="332">
        <v>12</v>
      </c>
    </row>
    <row r="58" spans="1:6" ht="31.5" x14ac:dyDescent="0.25">
      <c r="A58" s="329"/>
      <c r="B58" s="258" t="s">
        <v>383</v>
      </c>
      <c r="C58" s="240"/>
      <c r="D58" s="245"/>
      <c r="E58" s="245"/>
      <c r="F58" s="246"/>
    </row>
    <row r="59" spans="1:6" ht="15.75" x14ac:dyDescent="0.25">
      <c r="A59" s="329">
        <v>219050</v>
      </c>
      <c r="B59" s="12" t="s">
        <v>44</v>
      </c>
      <c r="C59" s="244" t="s">
        <v>6</v>
      </c>
      <c r="D59" s="330">
        <v>73</v>
      </c>
      <c r="E59" s="331">
        <v>19</v>
      </c>
      <c r="F59" s="332">
        <v>24</v>
      </c>
    </row>
    <row r="60" spans="1:6" ht="15.75" x14ac:dyDescent="0.25">
      <c r="A60" s="329">
        <v>219044</v>
      </c>
      <c r="B60" s="12" t="s">
        <v>45</v>
      </c>
      <c r="C60" s="244" t="s">
        <v>6</v>
      </c>
      <c r="D60" s="330">
        <v>99</v>
      </c>
      <c r="E60" s="331">
        <v>25</v>
      </c>
      <c r="F60" s="332">
        <v>24</v>
      </c>
    </row>
    <row r="61" spans="1:6" ht="15.75" x14ac:dyDescent="0.25">
      <c r="A61" s="329">
        <v>219048</v>
      </c>
      <c r="B61" s="12" t="s">
        <v>46</v>
      </c>
      <c r="C61" s="244" t="s">
        <v>6</v>
      </c>
      <c r="D61" s="330">
        <v>160</v>
      </c>
      <c r="E61" s="331">
        <v>40</v>
      </c>
      <c r="F61" s="332">
        <v>24</v>
      </c>
    </row>
    <row r="62" spans="1:6" ht="15.75" x14ac:dyDescent="0.25">
      <c r="A62" s="329">
        <v>219043</v>
      </c>
      <c r="B62" s="12" t="s">
        <v>47</v>
      </c>
      <c r="C62" s="244" t="s">
        <v>6</v>
      </c>
      <c r="D62" s="330">
        <v>232</v>
      </c>
      <c r="E62" s="331">
        <v>59</v>
      </c>
      <c r="F62" s="332">
        <v>24</v>
      </c>
    </row>
    <row r="63" spans="1:6" ht="15.75" x14ac:dyDescent="0.25">
      <c r="A63" s="329">
        <v>219042</v>
      </c>
      <c r="B63" s="12" t="s">
        <v>48</v>
      </c>
      <c r="C63" s="244" t="s">
        <v>6</v>
      </c>
      <c r="D63" s="330">
        <v>259</v>
      </c>
      <c r="E63" s="331">
        <v>65</v>
      </c>
      <c r="F63" s="332">
        <v>24</v>
      </c>
    </row>
    <row r="64" spans="1:6" ht="15.75" x14ac:dyDescent="0.25">
      <c r="A64" s="329">
        <v>219045</v>
      </c>
      <c r="B64" s="12" t="s">
        <v>49</v>
      </c>
      <c r="C64" s="244" t="s">
        <v>6</v>
      </c>
      <c r="D64" s="330">
        <v>319</v>
      </c>
      <c r="E64" s="331">
        <v>80</v>
      </c>
      <c r="F64" s="332">
        <v>24</v>
      </c>
    </row>
    <row r="65" spans="1:6" ht="15.75" x14ac:dyDescent="0.25">
      <c r="A65" s="329">
        <v>219046</v>
      </c>
      <c r="B65" s="12" t="s">
        <v>382</v>
      </c>
      <c r="C65" s="244" t="s">
        <v>6</v>
      </c>
      <c r="D65" s="330">
        <v>391</v>
      </c>
      <c r="E65" s="331">
        <v>99</v>
      </c>
      <c r="F65" s="332">
        <v>24</v>
      </c>
    </row>
    <row r="66" spans="1:6" ht="15.75" x14ac:dyDescent="0.25">
      <c r="A66" s="329">
        <v>219047</v>
      </c>
      <c r="B66" s="12" t="s">
        <v>71</v>
      </c>
      <c r="C66" s="244" t="s">
        <v>6</v>
      </c>
      <c r="D66" s="330">
        <v>418</v>
      </c>
      <c r="E66" s="331">
        <v>105</v>
      </c>
      <c r="F66" s="332">
        <v>24</v>
      </c>
    </row>
    <row r="67" spans="1:6" ht="15.75" x14ac:dyDescent="0.25">
      <c r="A67" s="329">
        <v>219049</v>
      </c>
      <c r="B67" s="12" t="s">
        <v>72</v>
      </c>
      <c r="C67" s="244" t="s">
        <v>6</v>
      </c>
      <c r="D67" s="330">
        <v>479</v>
      </c>
      <c r="E67" s="331">
        <v>120</v>
      </c>
      <c r="F67" s="332">
        <v>24</v>
      </c>
    </row>
    <row r="68" spans="1:6" ht="15.75" x14ac:dyDescent="0.25">
      <c r="A68" s="329"/>
      <c r="B68" s="11" t="s">
        <v>69</v>
      </c>
      <c r="C68" s="240"/>
      <c r="D68" s="259"/>
      <c r="E68" s="245"/>
      <c r="F68" s="246"/>
    </row>
    <row r="69" spans="1:6" ht="31.5" x14ac:dyDescent="0.25">
      <c r="A69" s="329">
        <v>218676</v>
      </c>
      <c r="B69" s="12" t="s">
        <v>384</v>
      </c>
      <c r="C69" s="244" t="s">
        <v>6</v>
      </c>
      <c r="D69" s="330">
        <v>25</v>
      </c>
      <c r="E69" s="331">
        <v>7</v>
      </c>
      <c r="F69" s="332">
        <v>12</v>
      </c>
    </row>
    <row r="70" spans="1:6" ht="31.5" x14ac:dyDescent="0.25">
      <c r="A70" s="329">
        <v>218677</v>
      </c>
      <c r="B70" s="12" t="s">
        <v>385</v>
      </c>
      <c r="C70" s="244" t="s">
        <v>6</v>
      </c>
      <c r="D70" s="330">
        <v>25</v>
      </c>
      <c r="E70" s="331">
        <v>7</v>
      </c>
      <c r="F70" s="332">
        <v>24</v>
      </c>
    </row>
    <row r="71" spans="1:6" ht="31.5" x14ac:dyDescent="0.25">
      <c r="A71" s="329">
        <v>218678</v>
      </c>
      <c r="B71" s="12" t="s">
        <v>386</v>
      </c>
      <c r="C71" s="244" t="s">
        <v>6</v>
      </c>
      <c r="D71" s="330">
        <v>25</v>
      </c>
      <c r="E71" s="331">
        <v>7</v>
      </c>
      <c r="F71" s="332">
        <v>4</v>
      </c>
    </row>
    <row r="72" spans="1:6" ht="15.75" x14ac:dyDescent="0.25">
      <c r="A72" s="329"/>
      <c r="B72" s="239" t="s">
        <v>24</v>
      </c>
      <c r="C72" s="240"/>
      <c r="D72" s="245"/>
      <c r="E72" s="245"/>
      <c r="F72" s="246"/>
    </row>
    <row r="73" spans="1:6" ht="15.75" x14ac:dyDescent="0.25">
      <c r="A73" s="329">
        <v>220523</v>
      </c>
      <c r="B73" s="12" t="s">
        <v>50</v>
      </c>
      <c r="C73" s="244" t="s">
        <v>6</v>
      </c>
      <c r="D73" s="330">
        <v>42</v>
      </c>
      <c r="E73" s="331">
        <v>11</v>
      </c>
      <c r="F73" s="332">
        <v>2</v>
      </c>
    </row>
    <row r="74" spans="1:6" ht="31.5" x14ac:dyDescent="0.25">
      <c r="A74" s="329">
        <v>220529</v>
      </c>
      <c r="B74" s="12" t="s">
        <v>51</v>
      </c>
      <c r="C74" s="244" t="s">
        <v>6</v>
      </c>
      <c r="D74" s="330">
        <v>54</v>
      </c>
      <c r="E74" s="331">
        <v>14</v>
      </c>
      <c r="F74" s="332">
        <v>2</v>
      </c>
    </row>
    <row r="75" spans="1:6" ht="31.5" x14ac:dyDescent="0.25">
      <c r="A75" s="329">
        <v>220527</v>
      </c>
      <c r="B75" s="12" t="s">
        <v>52</v>
      </c>
      <c r="C75" s="244" t="s">
        <v>6</v>
      </c>
      <c r="D75" s="330">
        <v>76</v>
      </c>
      <c r="E75" s="331">
        <v>20</v>
      </c>
      <c r="F75" s="332">
        <v>2</v>
      </c>
    </row>
    <row r="76" spans="1:6" ht="31.5" x14ac:dyDescent="0.25">
      <c r="A76" s="329">
        <v>220528</v>
      </c>
      <c r="B76" s="12" t="s">
        <v>53</v>
      </c>
      <c r="C76" s="244" t="s">
        <v>6</v>
      </c>
      <c r="D76" s="330">
        <v>118</v>
      </c>
      <c r="E76" s="331">
        <v>30</v>
      </c>
      <c r="F76" s="332">
        <v>2</v>
      </c>
    </row>
    <row r="77" spans="1:6" ht="31.5" x14ac:dyDescent="0.25">
      <c r="A77" s="329">
        <v>220526</v>
      </c>
      <c r="B77" s="12" t="s">
        <v>54</v>
      </c>
      <c r="C77" s="244" t="s">
        <v>6</v>
      </c>
      <c r="D77" s="330">
        <v>130</v>
      </c>
      <c r="E77" s="331">
        <v>33</v>
      </c>
      <c r="F77" s="332">
        <v>2</v>
      </c>
    </row>
    <row r="78" spans="1:6" ht="31.5" x14ac:dyDescent="0.25">
      <c r="A78" s="329">
        <v>220524</v>
      </c>
      <c r="B78" s="12" t="s">
        <v>55</v>
      </c>
      <c r="C78" s="244" t="s">
        <v>6</v>
      </c>
      <c r="D78" s="330">
        <v>152</v>
      </c>
      <c r="E78" s="331">
        <v>39</v>
      </c>
      <c r="F78" s="332">
        <v>2</v>
      </c>
    </row>
    <row r="79" spans="1:6" ht="31.5" x14ac:dyDescent="0.25">
      <c r="A79" s="329">
        <v>220525</v>
      </c>
      <c r="B79" s="12" t="s">
        <v>387</v>
      </c>
      <c r="C79" s="244" t="s">
        <v>6</v>
      </c>
      <c r="D79" s="330">
        <v>194</v>
      </c>
      <c r="E79" s="331">
        <v>49</v>
      </c>
      <c r="F79" s="332">
        <v>2</v>
      </c>
    </row>
    <row r="80" spans="1:6" ht="31.5" x14ac:dyDescent="0.25">
      <c r="A80" s="329">
        <v>220521</v>
      </c>
      <c r="B80" s="12" t="s">
        <v>73</v>
      </c>
      <c r="C80" s="244" t="s">
        <v>6</v>
      </c>
      <c r="D80" s="330">
        <v>205</v>
      </c>
      <c r="E80" s="331">
        <v>52</v>
      </c>
      <c r="F80" s="332">
        <v>2</v>
      </c>
    </row>
    <row r="81" spans="1:6" ht="31.5" x14ac:dyDescent="0.25">
      <c r="A81" s="329">
        <v>220522</v>
      </c>
      <c r="B81" s="12" t="s">
        <v>74</v>
      </c>
      <c r="C81" s="244" t="s">
        <v>6</v>
      </c>
      <c r="D81" s="330">
        <v>228</v>
      </c>
      <c r="E81" s="331">
        <v>58</v>
      </c>
      <c r="F81" s="332">
        <v>2</v>
      </c>
    </row>
    <row r="82" spans="1:6" s="232" customFormat="1" ht="31.5" x14ac:dyDescent="0.25">
      <c r="A82" s="329"/>
      <c r="B82" s="258" t="s">
        <v>75</v>
      </c>
      <c r="C82" s="240"/>
      <c r="D82" s="260"/>
      <c r="E82" s="245"/>
      <c r="F82" s="246"/>
    </row>
    <row r="83" spans="1:6" s="232" customFormat="1" ht="31.5" x14ac:dyDescent="0.25">
      <c r="A83" s="329"/>
      <c r="B83" s="258" t="s">
        <v>388</v>
      </c>
      <c r="C83" s="240"/>
      <c r="D83" s="260"/>
      <c r="E83" s="245"/>
      <c r="F83" s="246"/>
    </row>
    <row r="84" spans="1:6" s="232" customFormat="1" ht="31.5" x14ac:dyDescent="0.25">
      <c r="A84" s="329">
        <v>218604</v>
      </c>
      <c r="B84" s="250" t="s">
        <v>77</v>
      </c>
      <c r="C84" s="244" t="s">
        <v>6</v>
      </c>
      <c r="D84" s="330">
        <v>19</v>
      </c>
      <c r="E84" s="331">
        <v>5</v>
      </c>
      <c r="F84" s="332">
        <v>12</v>
      </c>
    </row>
    <row r="85" spans="1:6" s="232" customFormat="1" ht="31.5" x14ac:dyDescent="0.25">
      <c r="A85" s="329">
        <v>218605</v>
      </c>
      <c r="B85" s="250" t="s">
        <v>76</v>
      </c>
      <c r="C85" s="244" t="s">
        <v>6</v>
      </c>
      <c r="D85" s="330">
        <v>19</v>
      </c>
      <c r="E85" s="331">
        <v>5</v>
      </c>
      <c r="F85" s="332">
        <v>12</v>
      </c>
    </row>
    <row r="86" spans="1:6" s="232" customFormat="1" ht="31.5" x14ac:dyDescent="0.25">
      <c r="A86" s="329"/>
      <c r="B86" s="258" t="s">
        <v>389</v>
      </c>
      <c r="C86" s="240"/>
      <c r="D86" s="260"/>
      <c r="E86" s="245"/>
      <c r="F86" s="246"/>
    </row>
    <row r="87" spans="1:6" s="232" customFormat="1" ht="31.5" x14ac:dyDescent="0.25">
      <c r="A87" s="329">
        <v>227561</v>
      </c>
      <c r="B87" s="250" t="s">
        <v>77</v>
      </c>
      <c r="C87" s="244" t="s">
        <v>6</v>
      </c>
      <c r="D87" s="330">
        <v>19</v>
      </c>
      <c r="E87" s="331">
        <v>5</v>
      </c>
      <c r="F87" s="332">
        <v>24</v>
      </c>
    </row>
    <row r="88" spans="1:6" s="232" customFormat="1" ht="31.5" x14ac:dyDescent="0.25">
      <c r="A88" s="329">
        <v>227560</v>
      </c>
      <c r="B88" s="250" t="s">
        <v>76</v>
      </c>
      <c r="C88" s="244" t="s">
        <v>6</v>
      </c>
      <c r="D88" s="330">
        <v>19</v>
      </c>
      <c r="E88" s="331">
        <v>5</v>
      </c>
      <c r="F88" s="332">
        <v>24</v>
      </c>
    </row>
    <row r="89" spans="1:6" s="232" customFormat="1" ht="15.75" x14ac:dyDescent="0.25">
      <c r="A89" s="329"/>
      <c r="B89" s="258" t="s">
        <v>78</v>
      </c>
      <c r="C89" s="261"/>
      <c r="D89" s="245"/>
      <c r="E89" s="245"/>
      <c r="F89" s="246"/>
    </row>
    <row r="90" spans="1:6" s="232" customFormat="1" ht="31.5" x14ac:dyDescent="0.25">
      <c r="A90" s="329">
        <v>218623</v>
      </c>
      <c r="B90" s="250" t="s">
        <v>390</v>
      </c>
      <c r="C90" s="244" t="s">
        <v>6</v>
      </c>
      <c r="D90" s="330">
        <v>19</v>
      </c>
      <c r="E90" s="331">
        <v>5</v>
      </c>
      <c r="F90" s="332">
        <v>12</v>
      </c>
    </row>
    <row r="91" spans="1:6" s="232" customFormat="1" ht="31.5" x14ac:dyDescent="0.25">
      <c r="A91" s="329">
        <v>218624</v>
      </c>
      <c r="B91" s="250" t="s">
        <v>391</v>
      </c>
      <c r="C91" s="244" t="s">
        <v>6</v>
      </c>
      <c r="D91" s="330">
        <v>19</v>
      </c>
      <c r="E91" s="331">
        <v>5</v>
      </c>
      <c r="F91" s="332">
        <v>24</v>
      </c>
    </row>
    <row r="92" spans="1:6" s="232" customFormat="1" ht="15.75" x14ac:dyDescent="0.25">
      <c r="A92" s="329"/>
      <c r="B92" s="258" t="s">
        <v>79</v>
      </c>
      <c r="C92" s="261"/>
      <c r="D92" s="245"/>
      <c r="E92" s="245"/>
      <c r="F92" s="246"/>
    </row>
    <row r="93" spans="1:6" s="232" customFormat="1" ht="31.5" x14ac:dyDescent="0.25">
      <c r="A93" s="329"/>
      <c r="B93" s="258" t="s">
        <v>392</v>
      </c>
      <c r="C93" s="261"/>
      <c r="D93" s="245"/>
      <c r="E93" s="245"/>
      <c r="F93" s="246"/>
    </row>
    <row r="94" spans="1:6" s="232" customFormat="1" ht="15.75" x14ac:dyDescent="0.25">
      <c r="A94" s="329">
        <v>218606</v>
      </c>
      <c r="B94" s="250" t="s">
        <v>80</v>
      </c>
      <c r="C94" s="244" t="s">
        <v>6</v>
      </c>
      <c r="D94" s="330">
        <v>99</v>
      </c>
      <c r="E94" s="331">
        <v>25</v>
      </c>
      <c r="F94" s="332">
        <v>12</v>
      </c>
    </row>
    <row r="95" spans="1:6" s="232" customFormat="1" ht="15.75" x14ac:dyDescent="0.25">
      <c r="A95" s="329">
        <v>218607</v>
      </c>
      <c r="B95" s="250" t="s">
        <v>81</v>
      </c>
      <c r="C95" s="244" t="s">
        <v>6</v>
      </c>
      <c r="D95" s="330">
        <v>19</v>
      </c>
      <c r="E95" s="331">
        <v>5</v>
      </c>
      <c r="F95" s="332">
        <v>12</v>
      </c>
    </row>
    <row r="96" spans="1:6" s="232" customFormat="1" ht="31.5" x14ac:dyDescent="0.25">
      <c r="A96" s="329"/>
      <c r="B96" s="258" t="s">
        <v>393</v>
      </c>
      <c r="C96" s="261"/>
      <c r="D96" s="245"/>
      <c r="E96" s="245"/>
      <c r="F96" s="246"/>
    </row>
    <row r="97" spans="1:6" s="232" customFormat="1" ht="15.75" x14ac:dyDescent="0.25">
      <c r="A97" s="329"/>
      <c r="B97" s="258" t="s">
        <v>82</v>
      </c>
      <c r="C97" s="261"/>
      <c r="D97" s="245"/>
      <c r="E97" s="245"/>
      <c r="F97" s="246"/>
    </row>
    <row r="98" spans="1:6" s="232" customFormat="1" ht="31.5" x14ac:dyDescent="0.25">
      <c r="A98" s="329">
        <v>218608</v>
      </c>
      <c r="B98" s="250" t="s">
        <v>394</v>
      </c>
      <c r="C98" s="244" t="s">
        <v>6</v>
      </c>
      <c r="D98" s="330">
        <v>37</v>
      </c>
      <c r="E98" s="331">
        <v>10</v>
      </c>
      <c r="F98" s="332">
        <v>12</v>
      </c>
    </row>
    <row r="99" spans="1:6" s="232" customFormat="1" ht="31.5" x14ac:dyDescent="0.25">
      <c r="A99" s="329">
        <v>218609</v>
      </c>
      <c r="B99" s="250" t="s">
        <v>395</v>
      </c>
      <c r="C99" s="244" t="s">
        <v>6</v>
      </c>
      <c r="D99" s="330">
        <v>37</v>
      </c>
      <c r="E99" s="331">
        <v>10</v>
      </c>
      <c r="F99" s="332">
        <v>24</v>
      </c>
    </row>
    <row r="100" spans="1:6" s="232" customFormat="1" ht="15.75" x14ac:dyDescent="0.25">
      <c r="A100" s="329"/>
      <c r="B100" s="258" t="s">
        <v>83</v>
      </c>
      <c r="C100" s="240"/>
      <c r="D100" s="245"/>
      <c r="E100" s="245"/>
      <c r="F100" s="246"/>
    </row>
    <row r="101" spans="1:6" s="232" customFormat="1" ht="31.5" x14ac:dyDescent="0.25">
      <c r="A101" s="329"/>
      <c r="B101" s="258" t="s">
        <v>396</v>
      </c>
      <c r="C101" s="240"/>
      <c r="D101" s="245"/>
      <c r="E101" s="245"/>
      <c r="F101" s="246"/>
    </row>
    <row r="102" spans="1:6" s="232" customFormat="1" ht="31.5" x14ac:dyDescent="0.25">
      <c r="A102" s="329">
        <v>218616</v>
      </c>
      <c r="B102" s="250" t="s">
        <v>84</v>
      </c>
      <c r="C102" s="244" t="s">
        <v>6</v>
      </c>
      <c r="D102" s="330">
        <v>202</v>
      </c>
      <c r="E102" s="331">
        <v>51</v>
      </c>
      <c r="F102" s="332">
        <v>12</v>
      </c>
    </row>
    <row r="103" spans="1:6" s="232" customFormat="1" ht="31.5" x14ac:dyDescent="0.25">
      <c r="A103" s="329">
        <v>218617</v>
      </c>
      <c r="B103" s="250" t="s">
        <v>85</v>
      </c>
      <c r="C103" s="244" t="s">
        <v>6</v>
      </c>
      <c r="D103" s="330">
        <v>114</v>
      </c>
      <c r="E103" s="331">
        <v>29</v>
      </c>
      <c r="F103" s="332">
        <v>12</v>
      </c>
    </row>
    <row r="104" spans="1:6" s="232" customFormat="1" ht="15.75" x14ac:dyDescent="0.25">
      <c r="A104" s="329">
        <v>218618</v>
      </c>
      <c r="B104" s="250" t="s">
        <v>86</v>
      </c>
      <c r="C104" s="244" t="s">
        <v>6</v>
      </c>
      <c r="D104" s="330">
        <v>35</v>
      </c>
      <c r="E104" s="331">
        <v>9</v>
      </c>
      <c r="F104" s="332">
        <v>12</v>
      </c>
    </row>
    <row r="105" spans="1:6" s="232" customFormat="1" ht="31.5" x14ac:dyDescent="0.25">
      <c r="A105" s="329"/>
      <c r="B105" s="258" t="s">
        <v>397</v>
      </c>
      <c r="C105" s="240"/>
      <c r="D105" s="245"/>
      <c r="E105" s="245"/>
      <c r="F105" s="246"/>
    </row>
    <row r="106" spans="1:6" s="232" customFormat="1" ht="15.75" x14ac:dyDescent="0.25">
      <c r="A106" s="329">
        <v>220246</v>
      </c>
      <c r="B106" s="262" t="s">
        <v>87</v>
      </c>
      <c r="C106" s="244" t="s">
        <v>6</v>
      </c>
      <c r="D106" s="330">
        <v>16</v>
      </c>
      <c r="E106" s="331">
        <v>4</v>
      </c>
      <c r="F106" s="332">
        <v>1</v>
      </c>
    </row>
    <row r="107" spans="1:6" s="232" customFormat="1" ht="31.5" x14ac:dyDescent="0.25">
      <c r="A107" s="329"/>
      <c r="B107" s="263" t="s">
        <v>398</v>
      </c>
      <c r="C107" s="240"/>
      <c r="D107" s="245"/>
      <c r="E107" s="245"/>
      <c r="F107" s="246"/>
    </row>
    <row r="108" spans="1:6" s="232" customFormat="1" ht="31.5" x14ac:dyDescent="0.25">
      <c r="A108" s="329">
        <v>218647</v>
      </c>
      <c r="B108" s="13" t="s">
        <v>399</v>
      </c>
      <c r="C108" s="244" t="s">
        <v>6</v>
      </c>
      <c r="D108" s="330">
        <v>809</v>
      </c>
      <c r="E108" s="331">
        <v>203</v>
      </c>
      <c r="F108" s="332">
        <v>1</v>
      </c>
    </row>
    <row r="109" spans="1:6" s="232" customFormat="1" ht="31.5" x14ac:dyDescent="0.25">
      <c r="A109" s="329">
        <v>218648</v>
      </c>
      <c r="B109" s="13" t="s">
        <v>400</v>
      </c>
      <c r="C109" s="244" t="s">
        <v>6</v>
      </c>
      <c r="D109" s="330">
        <v>923</v>
      </c>
      <c r="E109" s="331">
        <v>232</v>
      </c>
      <c r="F109" s="332">
        <v>1</v>
      </c>
    </row>
    <row r="110" spans="1:6" s="232" customFormat="1" ht="31.5" x14ac:dyDescent="0.25">
      <c r="A110" s="329">
        <v>218649</v>
      </c>
      <c r="B110" s="13" t="s">
        <v>401</v>
      </c>
      <c r="C110" s="244" t="s">
        <v>6</v>
      </c>
      <c r="D110" s="330">
        <v>501</v>
      </c>
      <c r="E110" s="331">
        <v>126</v>
      </c>
      <c r="F110" s="332">
        <v>1</v>
      </c>
    </row>
    <row r="111" spans="1:6" s="232" customFormat="1" ht="31.5" x14ac:dyDescent="0.25">
      <c r="A111" s="329">
        <v>218650</v>
      </c>
      <c r="B111" s="13" t="s">
        <v>402</v>
      </c>
      <c r="C111" s="244" t="s">
        <v>6</v>
      </c>
      <c r="D111" s="330">
        <v>520</v>
      </c>
      <c r="E111" s="331">
        <v>131</v>
      </c>
      <c r="F111" s="332">
        <v>1</v>
      </c>
    </row>
    <row r="112" spans="1:6" s="232" customFormat="1" ht="31.5" x14ac:dyDescent="0.25">
      <c r="A112" s="329">
        <v>218651</v>
      </c>
      <c r="B112" s="13" t="s">
        <v>403</v>
      </c>
      <c r="C112" s="244" t="s">
        <v>6</v>
      </c>
      <c r="D112" s="330">
        <v>596</v>
      </c>
      <c r="E112" s="331">
        <v>150</v>
      </c>
      <c r="F112" s="332">
        <v>1</v>
      </c>
    </row>
    <row r="113" spans="1:6" s="232" customFormat="1" ht="15.75" x14ac:dyDescent="0.25">
      <c r="A113" s="329"/>
      <c r="B113" s="239" t="s">
        <v>22</v>
      </c>
      <c r="C113" s="240"/>
      <c r="D113" s="245"/>
      <c r="E113" s="245"/>
      <c r="F113" s="246"/>
    </row>
    <row r="114" spans="1:6" s="232" customFormat="1" ht="31.5" x14ac:dyDescent="0.25">
      <c r="A114" s="329">
        <v>218619</v>
      </c>
      <c r="B114" s="243" t="s">
        <v>750</v>
      </c>
      <c r="C114" s="267" t="s">
        <v>746</v>
      </c>
      <c r="D114" s="330">
        <v>145</v>
      </c>
      <c r="E114" s="331">
        <v>37</v>
      </c>
      <c r="F114" s="332">
        <v>1</v>
      </c>
    </row>
    <row r="115" spans="1:6" s="232" customFormat="1" ht="31.5" x14ac:dyDescent="0.25">
      <c r="A115" s="329">
        <v>218620</v>
      </c>
      <c r="B115" s="243" t="s">
        <v>751</v>
      </c>
      <c r="C115" s="267" t="s">
        <v>746</v>
      </c>
      <c r="D115" s="330">
        <v>122</v>
      </c>
      <c r="E115" s="331">
        <v>31</v>
      </c>
      <c r="F115" s="332">
        <v>1</v>
      </c>
    </row>
    <row r="116" spans="1:6" s="232" customFormat="1" ht="15.75" x14ac:dyDescent="0.25">
      <c r="A116" s="329"/>
      <c r="B116" s="258" t="s">
        <v>23</v>
      </c>
      <c r="C116" s="240"/>
      <c r="D116" s="240"/>
      <c r="E116" s="245"/>
      <c r="F116" s="246"/>
    </row>
    <row r="117" spans="1:6" s="232" customFormat="1" ht="31.5" x14ac:dyDescent="0.25">
      <c r="A117" s="329">
        <v>218621</v>
      </c>
      <c r="B117" s="243" t="s">
        <v>753</v>
      </c>
      <c r="C117" s="267" t="s">
        <v>746</v>
      </c>
      <c r="D117" s="330">
        <v>380</v>
      </c>
      <c r="E117" s="331">
        <v>96</v>
      </c>
      <c r="F117" s="332">
        <v>1</v>
      </c>
    </row>
    <row r="118" spans="1:6" s="232" customFormat="1" ht="31.5" x14ac:dyDescent="0.25">
      <c r="A118" s="329">
        <v>218622</v>
      </c>
      <c r="B118" s="243" t="s">
        <v>752</v>
      </c>
      <c r="C118" s="267" t="s">
        <v>746</v>
      </c>
      <c r="D118" s="330">
        <v>987</v>
      </c>
      <c r="E118" s="331">
        <v>248</v>
      </c>
      <c r="F118" s="332">
        <v>1</v>
      </c>
    </row>
    <row r="119" spans="1:6" s="232" customFormat="1" ht="15.75" x14ac:dyDescent="0.25">
      <c r="A119" s="329">
        <v>218652</v>
      </c>
      <c r="B119" s="243" t="s">
        <v>404</v>
      </c>
      <c r="C119" s="244" t="s">
        <v>6</v>
      </c>
      <c r="D119" s="330">
        <v>312</v>
      </c>
      <c r="E119" s="331">
        <v>79</v>
      </c>
      <c r="F119" s="332">
        <v>4</v>
      </c>
    </row>
    <row r="120" spans="1:6" s="232" customFormat="1" ht="15.75" x14ac:dyDescent="0.25">
      <c r="A120" s="329"/>
      <c r="B120" s="239" t="s">
        <v>749</v>
      </c>
      <c r="C120" s="244"/>
      <c r="D120" s="330"/>
      <c r="E120" s="331"/>
      <c r="F120" s="332"/>
    </row>
    <row r="121" spans="1:6" s="232" customFormat="1" ht="31.5" x14ac:dyDescent="0.25">
      <c r="A121" s="333">
        <v>220530</v>
      </c>
      <c r="B121" s="589" t="s">
        <v>748</v>
      </c>
      <c r="C121" s="267" t="s">
        <v>746</v>
      </c>
      <c r="D121" s="330">
        <v>108</v>
      </c>
      <c r="E121" s="331">
        <v>22</v>
      </c>
      <c r="F121" s="332">
        <v>1</v>
      </c>
    </row>
    <row r="122" spans="1:6" s="232" customFormat="1" ht="63" x14ac:dyDescent="0.25">
      <c r="A122" s="329"/>
      <c r="B122" s="239" t="s">
        <v>405</v>
      </c>
      <c r="C122" s="240"/>
      <c r="D122" s="245"/>
      <c r="E122" s="245"/>
      <c r="F122" s="246"/>
    </row>
    <row r="123" spans="1:6" s="232" customFormat="1" ht="15.75" x14ac:dyDescent="0.25">
      <c r="A123" s="329"/>
      <c r="B123" s="239" t="s">
        <v>406</v>
      </c>
      <c r="C123" s="240"/>
      <c r="D123" s="245"/>
      <c r="E123" s="245"/>
      <c r="F123" s="246"/>
    </row>
    <row r="124" spans="1:6" s="232" customFormat="1" ht="15.75" x14ac:dyDescent="0.25">
      <c r="A124" s="329">
        <v>218653</v>
      </c>
      <c r="B124" s="243" t="s">
        <v>407</v>
      </c>
      <c r="C124" s="244" t="s">
        <v>6</v>
      </c>
      <c r="D124" s="330">
        <v>190</v>
      </c>
      <c r="E124" s="331">
        <v>48</v>
      </c>
      <c r="F124" s="332">
        <v>1</v>
      </c>
    </row>
    <row r="125" spans="1:6" s="232" customFormat="1" ht="15.75" x14ac:dyDescent="0.25">
      <c r="A125" s="329">
        <v>218654</v>
      </c>
      <c r="B125" s="243" t="s">
        <v>408</v>
      </c>
      <c r="C125" s="244" t="s">
        <v>6</v>
      </c>
      <c r="D125" s="330">
        <v>312</v>
      </c>
      <c r="E125" s="331">
        <v>79</v>
      </c>
      <c r="F125" s="332">
        <v>1</v>
      </c>
    </row>
    <row r="126" spans="1:6" s="232" customFormat="1" ht="15.75" x14ac:dyDescent="0.25">
      <c r="A126" s="329">
        <v>218655</v>
      </c>
      <c r="B126" s="243" t="s">
        <v>409</v>
      </c>
      <c r="C126" s="244" t="s">
        <v>6</v>
      </c>
      <c r="D126" s="330">
        <v>445</v>
      </c>
      <c r="E126" s="331">
        <v>112</v>
      </c>
      <c r="F126" s="332">
        <v>1</v>
      </c>
    </row>
    <row r="127" spans="1:6" s="232" customFormat="1" ht="15.75" x14ac:dyDescent="0.25">
      <c r="A127" s="329"/>
      <c r="B127" s="239" t="s">
        <v>410</v>
      </c>
      <c r="C127" s="240"/>
      <c r="D127" s="245"/>
      <c r="E127" s="245"/>
      <c r="F127" s="246"/>
    </row>
    <row r="128" spans="1:6" s="232" customFormat="1" ht="15.75" x14ac:dyDescent="0.25">
      <c r="A128" s="329">
        <v>218656</v>
      </c>
      <c r="B128" s="243" t="s">
        <v>411</v>
      </c>
      <c r="C128" s="244" t="s">
        <v>6</v>
      </c>
      <c r="D128" s="330">
        <v>88</v>
      </c>
      <c r="E128" s="331">
        <v>22</v>
      </c>
      <c r="F128" s="332">
        <v>1</v>
      </c>
    </row>
    <row r="129" spans="1:6" s="232" customFormat="1" ht="15.75" x14ac:dyDescent="0.25">
      <c r="A129" s="329">
        <v>218657</v>
      </c>
      <c r="B129" s="243" t="s">
        <v>412</v>
      </c>
      <c r="C129" s="244" t="s">
        <v>6</v>
      </c>
      <c r="D129" s="330">
        <v>114</v>
      </c>
      <c r="E129" s="331">
        <v>29</v>
      </c>
      <c r="F129" s="332">
        <v>1</v>
      </c>
    </row>
    <row r="130" spans="1:6" s="232" customFormat="1" ht="15.75" x14ac:dyDescent="0.25">
      <c r="A130" s="329">
        <v>218658</v>
      </c>
      <c r="B130" s="243" t="s">
        <v>413</v>
      </c>
      <c r="C130" s="244" t="s">
        <v>6</v>
      </c>
      <c r="D130" s="330">
        <v>145</v>
      </c>
      <c r="E130" s="331">
        <v>37</v>
      </c>
      <c r="F130" s="332">
        <v>1</v>
      </c>
    </row>
    <row r="131" spans="1:6" s="232" customFormat="1" ht="15.75" x14ac:dyDescent="0.25">
      <c r="A131" s="329"/>
      <c r="B131" s="239" t="s">
        <v>414</v>
      </c>
      <c r="C131" s="240"/>
      <c r="D131" s="245"/>
      <c r="E131" s="245"/>
      <c r="F131" s="246"/>
    </row>
    <row r="132" spans="1:6" s="232" customFormat="1" ht="15.75" x14ac:dyDescent="0.25">
      <c r="A132" s="329">
        <v>218659</v>
      </c>
      <c r="B132" s="243" t="s">
        <v>415</v>
      </c>
      <c r="C132" s="244" t="s">
        <v>6</v>
      </c>
      <c r="D132" s="330">
        <v>429</v>
      </c>
      <c r="E132" s="331">
        <v>108</v>
      </c>
      <c r="F132" s="332">
        <v>1</v>
      </c>
    </row>
    <row r="133" spans="1:6" s="232" customFormat="1" ht="15.75" x14ac:dyDescent="0.25">
      <c r="A133" s="329">
        <v>218660</v>
      </c>
      <c r="B133" s="243" t="s">
        <v>416</v>
      </c>
      <c r="C133" s="244" t="s">
        <v>6</v>
      </c>
      <c r="D133" s="330">
        <v>574</v>
      </c>
      <c r="E133" s="331">
        <v>144</v>
      </c>
      <c r="F133" s="332">
        <v>1</v>
      </c>
    </row>
    <row r="134" spans="1:6" s="232" customFormat="1" ht="15.75" x14ac:dyDescent="0.25">
      <c r="A134" s="329">
        <v>218661</v>
      </c>
      <c r="B134" s="243" t="s">
        <v>417</v>
      </c>
      <c r="C134" s="244" t="s">
        <v>6</v>
      </c>
      <c r="D134" s="330">
        <v>714</v>
      </c>
      <c r="E134" s="331">
        <v>179</v>
      </c>
      <c r="F134" s="332">
        <v>1</v>
      </c>
    </row>
    <row r="135" spans="1:6" s="232" customFormat="1" ht="15.75" x14ac:dyDescent="0.25">
      <c r="A135" s="329"/>
      <c r="B135" s="239" t="s">
        <v>418</v>
      </c>
      <c r="C135" s="240"/>
      <c r="D135" s="245"/>
      <c r="E135" s="245"/>
      <c r="F135" s="246"/>
    </row>
    <row r="136" spans="1:6" s="232" customFormat="1" ht="15.75" x14ac:dyDescent="0.25">
      <c r="A136" s="329">
        <v>218642</v>
      </c>
      <c r="B136" s="243" t="s">
        <v>419</v>
      </c>
      <c r="C136" s="244" t="s">
        <v>6</v>
      </c>
      <c r="D136" s="330">
        <v>236</v>
      </c>
      <c r="E136" s="331">
        <v>60</v>
      </c>
      <c r="F136" s="332">
        <v>1</v>
      </c>
    </row>
    <row r="137" spans="1:6" s="232" customFormat="1" ht="15.75" x14ac:dyDescent="0.25">
      <c r="A137" s="329">
        <v>218643</v>
      </c>
      <c r="B137" s="243" t="s">
        <v>420</v>
      </c>
      <c r="C137" s="244" t="s">
        <v>6</v>
      </c>
      <c r="D137" s="330">
        <v>338</v>
      </c>
      <c r="E137" s="331">
        <v>85</v>
      </c>
      <c r="F137" s="332">
        <v>1</v>
      </c>
    </row>
    <row r="138" spans="1:6" s="232" customFormat="1" ht="15.75" x14ac:dyDescent="0.25">
      <c r="A138" s="329">
        <v>218644</v>
      </c>
      <c r="B138" s="243" t="s">
        <v>421</v>
      </c>
      <c r="C138" s="244" t="s">
        <v>6</v>
      </c>
      <c r="D138" s="330">
        <v>706</v>
      </c>
      <c r="E138" s="331">
        <v>178</v>
      </c>
      <c r="F138" s="332">
        <v>1</v>
      </c>
    </row>
    <row r="139" spans="1:6" s="232" customFormat="1" ht="15.75" x14ac:dyDescent="0.25">
      <c r="A139" s="329"/>
      <c r="B139" s="264" t="s">
        <v>13</v>
      </c>
      <c r="C139" s="238"/>
      <c r="D139" s="256"/>
      <c r="E139" s="256"/>
      <c r="F139" s="257"/>
    </row>
    <row r="140" spans="1:6" s="232" customFormat="1" ht="31.5" x14ac:dyDescent="0.25">
      <c r="A140" s="329"/>
      <c r="B140" s="239" t="s">
        <v>14</v>
      </c>
      <c r="C140" s="240"/>
      <c r="D140" s="245"/>
      <c r="E140" s="245"/>
      <c r="F140" s="246"/>
    </row>
    <row r="141" spans="1:6" s="232" customFormat="1" ht="15.75" x14ac:dyDescent="0.25">
      <c r="A141" s="329"/>
      <c r="B141" s="239" t="s">
        <v>28</v>
      </c>
      <c r="C141" s="240"/>
      <c r="D141" s="245"/>
      <c r="E141" s="245"/>
      <c r="F141" s="246"/>
    </row>
    <row r="142" spans="1:6" s="232" customFormat="1" ht="15.75" x14ac:dyDescent="0.25">
      <c r="A142" s="329">
        <v>218689</v>
      </c>
      <c r="B142" s="13" t="s">
        <v>27</v>
      </c>
      <c r="C142" s="244" t="s">
        <v>6</v>
      </c>
      <c r="D142" s="330">
        <v>228</v>
      </c>
      <c r="E142" s="331">
        <v>58</v>
      </c>
      <c r="F142" s="332">
        <v>12</v>
      </c>
    </row>
    <row r="143" spans="1:6" s="232" customFormat="1" ht="15.75" x14ac:dyDescent="0.25">
      <c r="A143" s="329">
        <v>218690</v>
      </c>
      <c r="B143" s="13" t="s">
        <v>30</v>
      </c>
      <c r="C143" s="244" t="s">
        <v>6</v>
      </c>
      <c r="D143" s="330">
        <v>410</v>
      </c>
      <c r="E143" s="331">
        <v>103</v>
      </c>
      <c r="F143" s="332">
        <v>12</v>
      </c>
    </row>
    <row r="144" spans="1:6" s="232" customFormat="1" ht="15.75" x14ac:dyDescent="0.25">
      <c r="A144" s="329">
        <v>218691</v>
      </c>
      <c r="B144" s="13" t="s">
        <v>29</v>
      </c>
      <c r="C144" s="244" t="s">
        <v>6</v>
      </c>
      <c r="D144" s="330">
        <v>342</v>
      </c>
      <c r="E144" s="331">
        <v>86</v>
      </c>
      <c r="F144" s="332">
        <v>12</v>
      </c>
    </row>
    <row r="145" spans="1:6" s="232" customFormat="1" ht="15.75" x14ac:dyDescent="0.25">
      <c r="A145" s="329">
        <v>218692</v>
      </c>
      <c r="B145" s="13" t="s">
        <v>31</v>
      </c>
      <c r="C145" s="244" t="s">
        <v>6</v>
      </c>
      <c r="D145" s="330">
        <v>615</v>
      </c>
      <c r="E145" s="331">
        <v>155</v>
      </c>
      <c r="F145" s="332">
        <v>12</v>
      </c>
    </row>
    <row r="146" spans="1:6" s="232" customFormat="1" ht="15.75" x14ac:dyDescent="0.25">
      <c r="A146" s="329">
        <v>218693</v>
      </c>
      <c r="B146" s="13" t="s">
        <v>56</v>
      </c>
      <c r="C146" s="244" t="s">
        <v>6</v>
      </c>
      <c r="D146" s="330">
        <v>456</v>
      </c>
      <c r="E146" s="331">
        <v>115</v>
      </c>
      <c r="F146" s="332">
        <v>12</v>
      </c>
    </row>
    <row r="147" spans="1:6" s="232" customFormat="1" ht="15.75" x14ac:dyDescent="0.25">
      <c r="A147" s="329">
        <v>218694</v>
      </c>
      <c r="B147" s="13" t="s">
        <v>57</v>
      </c>
      <c r="C147" s="244" t="s">
        <v>6</v>
      </c>
      <c r="D147" s="330">
        <v>820</v>
      </c>
      <c r="E147" s="331">
        <v>206</v>
      </c>
      <c r="F147" s="332">
        <v>12</v>
      </c>
    </row>
    <row r="148" spans="1:6" s="232" customFormat="1" ht="15.75" x14ac:dyDescent="0.25">
      <c r="A148" s="329"/>
      <c r="B148" s="263" t="s">
        <v>15</v>
      </c>
      <c r="C148" s="240"/>
      <c r="D148" s="245"/>
      <c r="E148" s="245"/>
      <c r="F148" s="246"/>
    </row>
    <row r="149" spans="1:6" s="232" customFormat="1" ht="15.75" x14ac:dyDescent="0.25">
      <c r="A149" s="329">
        <v>218695</v>
      </c>
      <c r="B149" s="13" t="s">
        <v>58</v>
      </c>
      <c r="C149" s="244" t="s">
        <v>6</v>
      </c>
      <c r="D149" s="330">
        <v>152</v>
      </c>
      <c r="E149" s="331">
        <v>39</v>
      </c>
      <c r="F149" s="332">
        <v>12</v>
      </c>
    </row>
    <row r="150" spans="1:6" s="232" customFormat="1" ht="15.75" x14ac:dyDescent="0.25">
      <c r="A150" s="329">
        <v>218696</v>
      </c>
      <c r="B150" s="13" t="s">
        <v>59</v>
      </c>
      <c r="C150" s="244" t="s">
        <v>6</v>
      </c>
      <c r="D150" s="330">
        <v>274</v>
      </c>
      <c r="E150" s="331">
        <v>69</v>
      </c>
      <c r="F150" s="332">
        <v>12</v>
      </c>
    </row>
    <row r="151" spans="1:6" s="232" customFormat="1" ht="15.75" x14ac:dyDescent="0.25">
      <c r="A151" s="329"/>
      <c r="B151" s="263" t="s">
        <v>32</v>
      </c>
      <c r="C151" s="240"/>
      <c r="D151" s="245"/>
      <c r="E151" s="245"/>
      <c r="F151" s="246"/>
    </row>
    <row r="152" spans="1:6" s="232" customFormat="1" ht="31.5" x14ac:dyDescent="0.25">
      <c r="A152" s="329">
        <v>218697</v>
      </c>
      <c r="B152" s="243" t="s">
        <v>33</v>
      </c>
      <c r="C152" s="244" t="s">
        <v>6</v>
      </c>
      <c r="D152" s="330">
        <v>1333</v>
      </c>
      <c r="E152" s="331">
        <v>335</v>
      </c>
      <c r="F152" s="332">
        <v>2</v>
      </c>
    </row>
    <row r="153" spans="1:6" s="232" customFormat="1" ht="31.5" x14ac:dyDescent="0.25">
      <c r="A153" s="329">
        <v>218698</v>
      </c>
      <c r="B153" s="243" t="s">
        <v>34</v>
      </c>
      <c r="C153" s="244" t="s">
        <v>6</v>
      </c>
      <c r="D153" s="330">
        <v>2399</v>
      </c>
      <c r="E153" s="331">
        <v>602</v>
      </c>
      <c r="F153" s="332">
        <v>2</v>
      </c>
    </row>
    <row r="154" spans="1:6" s="232" customFormat="1" ht="31.5" x14ac:dyDescent="0.25">
      <c r="A154" s="329">
        <v>218699</v>
      </c>
      <c r="B154" s="243" t="s">
        <v>35</v>
      </c>
      <c r="C154" s="244" t="s">
        <v>6</v>
      </c>
      <c r="D154" s="330">
        <v>2042</v>
      </c>
      <c r="E154" s="331">
        <v>513</v>
      </c>
      <c r="F154" s="332">
        <v>2</v>
      </c>
    </row>
    <row r="155" spans="1:6" s="232" customFormat="1" ht="31.5" x14ac:dyDescent="0.25">
      <c r="A155" s="329">
        <v>218700</v>
      </c>
      <c r="B155" s="243" t="s">
        <v>36</v>
      </c>
      <c r="C155" s="244" t="s">
        <v>6</v>
      </c>
      <c r="D155" s="330">
        <v>3674</v>
      </c>
      <c r="E155" s="331">
        <v>922</v>
      </c>
      <c r="F155" s="332">
        <v>2</v>
      </c>
    </row>
    <row r="156" spans="1:6" s="232" customFormat="1" ht="31.5" x14ac:dyDescent="0.25">
      <c r="A156" s="329">
        <v>218701</v>
      </c>
      <c r="B156" s="243" t="s">
        <v>63</v>
      </c>
      <c r="C156" s="244" t="s">
        <v>6</v>
      </c>
      <c r="D156" s="330">
        <v>2665</v>
      </c>
      <c r="E156" s="331">
        <v>669</v>
      </c>
      <c r="F156" s="332">
        <v>2</v>
      </c>
    </row>
    <row r="157" spans="1:6" s="232" customFormat="1" ht="31.5" x14ac:dyDescent="0.25">
      <c r="A157" s="329">
        <v>218702</v>
      </c>
      <c r="B157" s="243" t="s">
        <v>62</v>
      </c>
      <c r="C157" s="244" t="s">
        <v>6</v>
      </c>
      <c r="D157" s="330">
        <v>4798</v>
      </c>
      <c r="E157" s="331">
        <v>1204</v>
      </c>
      <c r="F157" s="332">
        <v>2</v>
      </c>
    </row>
    <row r="158" spans="1:6" s="232" customFormat="1" ht="15.75" x14ac:dyDescent="0.25">
      <c r="A158" s="329"/>
      <c r="B158" s="263" t="s">
        <v>16</v>
      </c>
      <c r="C158" s="240"/>
      <c r="D158" s="245"/>
      <c r="E158" s="245"/>
      <c r="F158" s="246"/>
    </row>
    <row r="159" spans="1:6" s="232" customFormat="1" ht="15.75" x14ac:dyDescent="0.25">
      <c r="A159" s="329">
        <v>218703</v>
      </c>
      <c r="B159" s="243" t="s">
        <v>60</v>
      </c>
      <c r="C159" s="244" t="s">
        <v>6</v>
      </c>
      <c r="D159" s="330">
        <v>835</v>
      </c>
      <c r="E159" s="331">
        <v>210</v>
      </c>
      <c r="F159" s="332">
        <v>2</v>
      </c>
    </row>
    <row r="160" spans="1:6" s="232" customFormat="1" ht="15.75" x14ac:dyDescent="0.25">
      <c r="A160" s="329">
        <v>218704</v>
      </c>
      <c r="B160" s="243" t="s">
        <v>61</v>
      </c>
      <c r="C160" s="244" t="s">
        <v>6</v>
      </c>
      <c r="D160" s="330">
        <v>1503</v>
      </c>
      <c r="E160" s="331">
        <v>377</v>
      </c>
      <c r="F160" s="332">
        <v>2</v>
      </c>
    </row>
    <row r="161" spans="1:29" ht="15.75" x14ac:dyDescent="0.25">
      <c r="A161" s="329">
        <v>220668</v>
      </c>
      <c r="B161" s="10" t="s">
        <v>17</v>
      </c>
      <c r="C161" s="244" t="s">
        <v>6</v>
      </c>
      <c r="D161" s="330">
        <v>228</v>
      </c>
      <c r="E161" s="331">
        <v>58</v>
      </c>
      <c r="F161" s="332">
        <v>1</v>
      </c>
    </row>
    <row r="162" spans="1:29" ht="15.75" x14ac:dyDescent="0.25">
      <c r="A162" s="329"/>
      <c r="B162" s="239" t="s">
        <v>18</v>
      </c>
      <c r="C162" s="240"/>
      <c r="D162" s="245"/>
      <c r="E162" s="245"/>
      <c r="F162" s="246"/>
    </row>
    <row r="163" spans="1:29" ht="15.75" x14ac:dyDescent="0.25">
      <c r="A163" s="329"/>
      <c r="B163" s="11" t="s">
        <v>422</v>
      </c>
      <c r="C163" s="240"/>
      <c r="D163" s="245"/>
      <c r="E163" s="245"/>
      <c r="F163" s="246"/>
    </row>
    <row r="164" spans="1:29" ht="15.75" x14ac:dyDescent="0.25">
      <c r="A164" s="329">
        <v>218626</v>
      </c>
      <c r="B164" s="243" t="s">
        <v>423</v>
      </c>
      <c r="C164" s="244" t="s">
        <v>6</v>
      </c>
      <c r="D164" s="330">
        <v>4934</v>
      </c>
      <c r="E164" s="331">
        <v>1238</v>
      </c>
      <c r="F164" s="332">
        <v>1</v>
      </c>
    </row>
    <row r="165" spans="1:29" ht="15.75" x14ac:dyDescent="0.25">
      <c r="A165" s="329">
        <v>218627</v>
      </c>
      <c r="B165" s="243" t="s">
        <v>424</v>
      </c>
      <c r="C165" s="244" t="s">
        <v>6</v>
      </c>
      <c r="D165" s="330">
        <v>9621</v>
      </c>
      <c r="E165" s="331">
        <v>2414</v>
      </c>
      <c r="F165" s="332">
        <v>1</v>
      </c>
    </row>
    <row r="166" spans="1:29" ht="15.75" x14ac:dyDescent="0.25">
      <c r="A166" s="329">
        <v>218628</v>
      </c>
      <c r="B166" s="243" t="s">
        <v>425</v>
      </c>
      <c r="C166" s="244" t="s">
        <v>6</v>
      </c>
      <c r="D166" s="330">
        <v>7401</v>
      </c>
      <c r="E166" s="331">
        <v>1857</v>
      </c>
      <c r="F166" s="332">
        <v>1</v>
      </c>
    </row>
    <row r="167" spans="1:29" ht="15.75" x14ac:dyDescent="0.25">
      <c r="A167" s="329">
        <v>218629</v>
      </c>
      <c r="B167" s="243" t="s">
        <v>426</v>
      </c>
      <c r="C167" s="244" t="s">
        <v>6</v>
      </c>
      <c r="D167" s="330">
        <v>14433</v>
      </c>
      <c r="E167" s="331">
        <v>3621</v>
      </c>
      <c r="F167" s="332">
        <v>1</v>
      </c>
    </row>
    <row r="168" spans="1:29" ht="31.5" x14ac:dyDescent="0.25">
      <c r="A168" s="329">
        <v>218630</v>
      </c>
      <c r="B168" s="243" t="s">
        <v>427</v>
      </c>
      <c r="C168" s="244" t="s">
        <v>6</v>
      </c>
      <c r="D168" s="330">
        <v>9868</v>
      </c>
      <c r="E168" s="331">
        <v>2476</v>
      </c>
      <c r="F168" s="332">
        <v>1</v>
      </c>
    </row>
    <row r="169" spans="1:29" ht="31.5" x14ac:dyDescent="0.25">
      <c r="A169" s="329">
        <v>218631</v>
      </c>
      <c r="B169" s="243" t="s">
        <v>428</v>
      </c>
      <c r="C169" s="244" t="s">
        <v>6</v>
      </c>
      <c r="D169" s="330">
        <v>19242</v>
      </c>
      <c r="E169" s="331">
        <v>4827</v>
      </c>
      <c r="F169" s="332">
        <v>1</v>
      </c>
    </row>
    <row r="170" spans="1:29" s="248" customFormat="1" ht="15.75" x14ac:dyDescent="0.25">
      <c r="A170" s="329"/>
      <c r="B170" s="11" t="s">
        <v>19</v>
      </c>
      <c r="C170" s="240"/>
      <c r="D170" s="245"/>
      <c r="E170" s="245"/>
      <c r="F170" s="246"/>
      <c r="G170" s="231"/>
      <c r="H170" s="247"/>
      <c r="I170" s="247"/>
      <c r="J170" s="247"/>
      <c r="K170" s="247"/>
      <c r="L170" s="247"/>
      <c r="M170" s="247"/>
      <c r="N170" s="247"/>
      <c r="O170" s="247"/>
      <c r="P170" s="247"/>
      <c r="Q170" s="247"/>
      <c r="R170" s="247"/>
      <c r="S170" s="247"/>
      <c r="T170" s="247"/>
      <c r="U170" s="247"/>
      <c r="V170" s="247"/>
      <c r="W170" s="247"/>
      <c r="X170" s="247"/>
      <c r="Y170" s="247"/>
      <c r="Z170" s="247"/>
      <c r="AA170" s="247"/>
      <c r="AB170" s="247"/>
      <c r="AC170" s="247"/>
    </row>
    <row r="171" spans="1:29" s="248" customFormat="1" ht="31.5" x14ac:dyDescent="0.25">
      <c r="A171" s="329">
        <v>218632</v>
      </c>
      <c r="B171" s="243" t="s">
        <v>64</v>
      </c>
      <c r="C171" s="244" t="s">
        <v>6</v>
      </c>
      <c r="D171" s="330">
        <v>2543</v>
      </c>
      <c r="E171" s="331">
        <v>638</v>
      </c>
      <c r="F171" s="332">
        <v>1</v>
      </c>
      <c r="G171" s="231"/>
      <c r="H171" s="247"/>
      <c r="I171" s="247"/>
      <c r="J171" s="247"/>
      <c r="K171" s="247"/>
      <c r="L171" s="247"/>
      <c r="M171" s="247"/>
      <c r="N171" s="247"/>
      <c r="O171" s="247"/>
      <c r="P171" s="247"/>
      <c r="Q171" s="247"/>
      <c r="R171" s="247"/>
      <c r="S171" s="247"/>
      <c r="T171" s="247"/>
      <c r="U171" s="247"/>
      <c r="V171" s="247"/>
      <c r="W171" s="247"/>
      <c r="X171" s="247"/>
      <c r="Y171" s="247"/>
      <c r="Z171" s="247"/>
      <c r="AA171" s="247"/>
      <c r="AB171" s="247"/>
      <c r="AC171" s="247"/>
    </row>
    <row r="172" spans="1:29" s="248" customFormat="1" ht="31.5" x14ac:dyDescent="0.25">
      <c r="A172" s="329">
        <v>218633</v>
      </c>
      <c r="B172" s="243" t="s">
        <v>65</v>
      </c>
      <c r="C172" s="244" t="s">
        <v>6</v>
      </c>
      <c r="D172" s="330">
        <v>4577</v>
      </c>
      <c r="E172" s="331">
        <v>1149</v>
      </c>
      <c r="F172" s="332">
        <v>1</v>
      </c>
      <c r="G172" s="231"/>
      <c r="H172" s="247"/>
      <c r="I172" s="247"/>
      <c r="J172" s="247"/>
      <c r="K172" s="247"/>
      <c r="L172" s="247"/>
      <c r="M172" s="247"/>
      <c r="N172" s="247"/>
      <c r="O172" s="247"/>
      <c r="P172" s="247"/>
      <c r="Q172" s="247"/>
      <c r="R172" s="247"/>
      <c r="S172" s="247"/>
      <c r="T172" s="247"/>
      <c r="U172" s="247"/>
      <c r="V172" s="247"/>
      <c r="W172" s="247"/>
      <c r="X172" s="247"/>
      <c r="Y172" s="247"/>
      <c r="Z172" s="247"/>
      <c r="AA172" s="247"/>
      <c r="AB172" s="247"/>
      <c r="AC172" s="247"/>
    </row>
    <row r="173" spans="1:29" s="248" customFormat="1" ht="15.75" x14ac:dyDescent="0.25">
      <c r="A173" s="329"/>
      <c r="B173" s="255" t="s">
        <v>20</v>
      </c>
      <c r="C173" s="265"/>
      <c r="D173" s="256"/>
      <c r="E173" s="256"/>
      <c r="F173" s="257"/>
      <c r="G173" s="231"/>
      <c r="H173" s="247"/>
      <c r="I173" s="247"/>
      <c r="J173" s="247"/>
      <c r="K173" s="247"/>
      <c r="L173" s="247"/>
      <c r="M173" s="247"/>
      <c r="N173" s="247"/>
      <c r="O173" s="247"/>
      <c r="P173" s="247"/>
      <c r="Q173" s="247"/>
      <c r="R173" s="247"/>
      <c r="S173" s="247"/>
      <c r="T173" s="247"/>
      <c r="U173" s="247"/>
      <c r="V173" s="247"/>
      <c r="W173" s="247"/>
      <c r="X173" s="247"/>
      <c r="Y173" s="247"/>
      <c r="Z173" s="247"/>
      <c r="AA173" s="247"/>
      <c r="AB173" s="247"/>
      <c r="AC173" s="247"/>
    </row>
    <row r="174" spans="1:29" s="248" customFormat="1" ht="15.75" x14ac:dyDescent="0.25">
      <c r="A174" s="329">
        <v>218591</v>
      </c>
      <c r="B174" s="250" t="s">
        <v>429</v>
      </c>
      <c r="C174" s="244" t="s">
        <v>6</v>
      </c>
      <c r="D174" s="330">
        <v>2543</v>
      </c>
      <c r="E174" s="331">
        <v>638</v>
      </c>
      <c r="F174" s="332">
        <v>12</v>
      </c>
      <c r="G174" s="231"/>
      <c r="H174" s="247"/>
      <c r="I174" s="247"/>
      <c r="J174" s="247"/>
      <c r="K174" s="247"/>
      <c r="L174" s="247"/>
      <c r="M174" s="247"/>
      <c r="N174" s="247"/>
      <c r="O174" s="247"/>
      <c r="P174" s="247"/>
      <c r="Q174" s="247"/>
      <c r="R174" s="247"/>
      <c r="S174" s="247"/>
      <c r="T174" s="247"/>
      <c r="U174" s="247"/>
      <c r="V174" s="247"/>
      <c r="W174" s="247"/>
      <c r="X174" s="247"/>
      <c r="Y174" s="247"/>
      <c r="Z174" s="247"/>
      <c r="AA174" s="247"/>
      <c r="AB174" s="247"/>
      <c r="AC174" s="247"/>
    </row>
    <row r="175" spans="1:29" s="248" customFormat="1" ht="31.5" x14ac:dyDescent="0.25">
      <c r="A175" s="329">
        <v>218592</v>
      </c>
      <c r="B175" s="250" t="s">
        <v>430</v>
      </c>
      <c r="C175" s="244" t="s">
        <v>6</v>
      </c>
      <c r="D175" s="330">
        <v>911</v>
      </c>
      <c r="E175" s="331">
        <v>229</v>
      </c>
      <c r="F175" s="332">
        <v>2</v>
      </c>
      <c r="G175" s="231"/>
      <c r="H175" s="247"/>
      <c r="I175" s="247"/>
      <c r="J175" s="247"/>
      <c r="K175" s="247"/>
      <c r="L175" s="247"/>
      <c r="M175" s="247"/>
      <c r="N175" s="247"/>
      <c r="O175" s="247"/>
      <c r="P175" s="247"/>
      <c r="Q175" s="247"/>
      <c r="R175" s="247"/>
      <c r="S175" s="247"/>
      <c r="T175" s="247"/>
      <c r="U175" s="247"/>
      <c r="V175" s="247"/>
      <c r="W175" s="247"/>
      <c r="X175" s="247"/>
      <c r="Y175" s="247"/>
      <c r="Z175" s="247"/>
      <c r="AA175" s="247"/>
      <c r="AB175" s="247"/>
      <c r="AC175" s="247"/>
    </row>
    <row r="176" spans="1:29" s="248" customFormat="1" ht="15.75" x14ac:dyDescent="0.25">
      <c r="A176" s="329">
        <v>218593</v>
      </c>
      <c r="B176" s="250" t="s">
        <v>26</v>
      </c>
      <c r="C176" s="244" t="s">
        <v>6</v>
      </c>
      <c r="D176" s="330">
        <v>532</v>
      </c>
      <c r="E176" s="331">
        <v>134</v>
      </c>
      <c r="F176" s="332">
        <v>1</v>
      </c>
      <c r="G176" s="231"/>
      <c r="H176" s="247"/>
      <c r="I176" s="247"/>
      <c r="J176" s="247"/>
      <c r="K176" s="247"/>
      <c r="L176" s="247"/>
      <c r="M176" s="247"/>
      <c r="N176" s="247"/>
      <c r="O176" s="247"/>
      <c r="P176" s="247"/>
      <c r="Q176" s="247"/>
      <c r="R176" s="247"/>
      <c r="S176" s="247"/>
      <c r="T176" s="247"/>
      <c r="U176" s="247"/>
      <c r="V176" s="247"/>
      <c r="W176" s="247"/>
      <c r="X176" s="247"/>
      <c r="Y176" s="247"/>
      <c r="Z176" s="247"/>
      <c r="AA176" s="247"/>
      <c r="AB176" s="247"/>
      <c r="AC176" s="247"/>
    </row>
    <row r="177" spans="1:29" s="248" customFormat="1" ht="31.5" x14ac:dyDescent="0.25">
      <c r="A177" s="329">
        <v>218594</v>
      </c>
      <c r="B177" s="250" t="s">
        <v>431</v>
      </c>
      <c r="C177" s="244" t="s">
        <v>6</v>
      </c>
      <c r="D177" s="330">
        <v>2266</v>
      </c>
      <c r="E177" s="331">
        <v>569</v>
      </c>
      <c r="F177" s="332">
        <v>1</v>
      </c>
      <c r="G177" s="231"/>
      <c r="H177" s="247"/>
      <c r="I177" s="247"/>
      <c r="J177" s="247"/>
      <c r="K177" s="247"/>
      <c r="L177" s="247"/>
      <c r="M177" s="247"/>
      <c r="N177" s="247"/>
      <c r="O177" s="247"/>
      <c r="P177" s="247"/>
      <c r="Q177" s="247"/>
      <c r="R177" s="247"/>
      <c r="S177" s="247"/>
      <c r="T177" s="247"/>
      <c r="U177" s="247"/>
      <c r="V177" s="247"/>
      <c r="W177" s="247"/>
      <c r="X177" s="247"/>
      <c r="Y177" s="247"/>
      <c r="Z177" s="247"/>
      <c r="AA177" s="247"/>
      <c r="AB177" s="247"/>
      <c r="AC177" s="247"/>
    </row>
    <row r="178" spans="1:29" s="248" customFormat="1" ht="15.75" x14ac:dyDescent="0.25">
      <c r="A178" s="329">
        <v>218595</v>
      </c>
      <c r="B178" s="266" t="s">
        <v>432</v>
      </c>
      <c r="C178" s="267" t="s">
        <v>6</v>
      </c>
      <c r="D178" s="330">
        <v>1245</v>
      </c>
      <c r="E178" s="331">
        <v>313</v>
      </c>
      <c r="F178" s="332">
        <v>1</v>
      </c>
      <c r="G178" s="231"/>
      <c r="H178" s="247"/>
      <c r="I178" s="247"/>
      <c r="J178" s="247"/>
      <c r="K178" s="247"/>
      <c r="L178" s="247"/>
      <c r="M178" s="247"/>
      <c r="N178" s="247"/>
      <c r="O178" s="247"/>
      <c r="P178" s="247"/>
      <c r="Q178" s="247"/>
      <c r="R178" s="247"/>
      <c r="S178" s="247"/>
      <c r="T178" s="247"/>
      <c r="U178" s="247"/>
      <c r="V178" s="247"/>
      <c r="W178" s="247"/>
      <c r="X178" s="247"/>
      <c r="Y178" s="247"/>
      <c r="Z178" s="247"/>
      <c r="AA178" s="247"/>
      <c r="AB178" s="247"/>
      <c r="AC178" s="247"/>
    </row>
    <row r="179" spans="1:29" ht="15.75" x14ac:dyDescent="0.25">
      <c r="A179" s="329">
        <v>218636</v>
      </c>
      <c r="B179" s="268" t="s">
        <v>37</v>
      </c>
      <c r="C179" s="267" t="s">
        <v>6</v>
      </c>
      <c r="D179" s="330">
        <v>429</v>
      </c>
      <c r="E179" s="331">
        <v>108</v>
      </c>
      <c r="F179" s="332">
        <v>2</v>
      </c>
    </row>
    <row r="180" spans="1:29" ht="15.75" x14ac:dyDescent="0.25">
      <c r="A180" s="329">
        <v>218637</v>
      </c>
      <c r="B180" s="269" t="s">
        <v>66</v>
      </c>
      <c r="C180" s="244" t="s">
        <v>6</v>
      </c>
      <c r="D180" s="330">
        <v>304</v>
      </c>
      <c r="E180" s="331">
        <v>77</v>
      </c>
      <c r="F180" s="332">
        <v>1</v>
      </c>
    </row>
    <row r="181" spans="1:29" ht="31.5" x14ac:dyDescent="0.25">
      <c r="A181" s="329">
        <v>218638</v>
      </c>
      <c r="B181" s="10" t="s">
        <v>433</v>
      </c>
      <c r="C181" s="244" t="s">
        <v>6</v>
      </c>
      <c r="D181" s="330">
        <v>5</v>
      </c>
      <c r="E181" s="331">
        <v>2</v>
      </c>
      <c r="F181" s="332">
        <v>1</v>
      </c>
    </row>
    <row r="182" spans="1:29" ht="31.5" x14ac:dyDescent="0.25">
      <c r="A182" s="329">
        <v>231467</v>
      </c>
      <c r="B182" s="10" t="s">
        <v>434</v>
      </c>
      <c r="C182" s="244" t="s">
        <v>6</v>
      </c>
      <c r="D182" s="330">
        <v>464</v>
      </c>
      <c r="E182" s="331">
        <v>117</v>
      </c>
      <c r="F182" s="332">
        <v>1</v>
      </c>
    </row>
    <row r="183" spans="1:29" ht="15.75" x14ac:dyDescent="0.25">
      <c r="A183" s="329">
        <v>218639</v>
      </c>
      <c r="B183" s="269" t="s">
        <v>67</v>
      </c>
      <c r="C183" s="244" t="s">
        <v>6</v>
      </c>
      <c r="D183" s="330">
        <v>88</v>
      </c>
      <c r="E183" s="331">
        <v>22</v>
      </c>
      <c r="F183" s="332">
        <v>12</v>
      </c>
    </row>
    <row r="184" spans="1:29" ht="15.75" x14ac:dyDescent="0.25">
      <c r="A184" s="333">
        <v>220946</v>
      </c>
      <c r="B184" s="334" t="s">
        <v>435</v>
      </c>
      <c r="C184" s="267" t="s">
        <v>436</v>
      </c>
      <c r="D184" s="330">
        <v>268</v>
      </c>
      <c r="E184" s="331">
        <v>34</v>
      </c>
      <c r="F184" s="332">
        <v>1</v>
      </c>
    </row>
    <row r="185" spans="1:29" ht="15.75" x14ac:dyDescent="0.25">
      <c r="A185" s="329"/>
      <c r="B185" s="239" t="s">
        <v>437</v>
      </c>
      <c r="C185" s="240"/>
      <c r="D185" s="245"/>
      <c r="E185" s="245"/>
      <c r="F185" s="246"/>
    </row>
    <row r="186" spans="1:29" ht="15.75" x14ac:dyDescent="0.25">
      <c r="A186" s="329">
        <v>218679</v>
      </c>
      <c r="B186" s="12" t="s">
        <v>438</v>
      </c>
      <c r="C186" s="244" t="s">
        <v>6</v>
      </c>
      <c r="D186" s="330">
        <v>42</v>
      </c>
      <c r="E186" s="331">
        <v>11</v>
      </c>
      <c r="F186" s="332">
        <v>2</v>
      </c>
    </row>
    <row r="187" spans="1:29" ht="15.75" x14ac:dyDescent="0.25">
      <c r="A187" s="329">
        <v>218680</v>
      </c>
      <c r="B187" s="12" t="s">
        <v>439</v>
      </c>
      <c r="C187" s="244" t="s">
        <v>6</v>
      </c>
      <c r="D187" s="330">
        <v>54</v>
      </c>
      <c r="E187" s="331">
        <v>14</v>
      </c>
      <c r="F187" s="332">
        <v>2</v>
      </c>
    </row>
    <row r="188" spans="1:29" ht="15.75" x14ac:dyDescent="0.25">
      <c r="A188" s="329">
        <v>218681</v>
      </c>
      <c r="B188" s="12" t="s">
        <v>440</v>
      </c>
      <c r="C188" s="244" t="s">
        <v>6</v>
      </c>
      <c r="D188" s="330">
        <v>76</v>
      </c>
      <c r="E188" s="331">
        <v>20</v>
      </c>
      <c r="F188" s="332">
        <v>2</v>
      </c>
    </row>
    <row r="189" spans="1:29" ht="15.75" x14ac:dyDescent="0.25">
      <c r="A189" s="329">
        <v>218682</v>
      </c>
      <c r="B189" s="12" t="s">
        <v>441</v>
      </c>
      <c r="C189" s="244" t="s">
        <v>6</v>
      </c>
      <c r="D189" s="330">
        <v>118</v>
      </c>
      <c r="E189" s="331">
        <v>30</v>
      </c>
      <c r="F189" s="332">
        <v>2</v>
      </c>
    </row>
    <row r="190" spans="1:29" ht="15.75" x14ac:dyDescent="0.25">
      <c r="A190" s="329">
        <v>218683</v>
      </c>
      <c r="B190" s="12" t="s">
        <v>442</v>
      </c>
      <c r="C190" s="244" t="s">
        <v>6</v>
      </c>
      <c r="D190" s="330">
        <v>130</v>
      </c>
      <c r="E190" s="331">
        <v>33</v>
      </c>
      <c r="F190" s="332">
        <v>2</v>
      </c>
    </row>
    <row r="191" spans="1:29" ht="15.75" x14ac:dyDescent="0.25">
      <c r="A191" s="329">
        <v>218684</v>
      </c>
      <c r="B191" s="12" t="s">
        <v>443</v>
      </c>
      <c r="C191" s="244" t="s">
        <v>6</v>
      </c>
      <c r="D191" s="330">
        <v>152</v>
      </c>
      <c r="E191" s="331">
        <v>39</v>
      </c>
      <c r="F191" s="332">
        <v>2</v>
      </c>
    </row>
    <row r="192" spans="1:29" ht="15.75" x14ac:dyDescent="0.25">
      <c r="A192" s="329">
        <v>218685</v>
      </c>
      <c r="B192" s="12" t="s">
        <v>444</v>
      </c>
      <c r="C192" s="244" t="s">
        <v>6</v>
      </c>
      <c r="D192" s="330">
        <v>194</v>
      </c>
      <c r="E192" s="331">
        <v>49</v>
      </c>
      <c r="F192" s="332">
        <v>2</v>
      </c>
    </row>
    <row r="193" spans="1:29" ht="15.75" x14ac:dyDescent="0.25">
      <c r="A193" s="329">
        <v>218686</v>
      </c>
      <c r="B193" s="12" t="s">
        <v>445</v>
      </c>
      <c r="C193" s="244" t="s">
        <v>6</v>
      </c>
      <c r="D193" s="330">
        <v>205</v>
      </c>
      <c r="E193" s="331">
        <v>52</v>
      </c>
      <c r="F193" s="332">
        <v>2</v>
      </c>
      <c r="G193" s="232"/>
      <c r="H193" s="232"/>
      <c r="I193" s="232"/>
      <c r="J193" s="232"/>
      <c r="K193" s="232"/>
      <c r="L193" s="232"/>
      <c r="M193" s="232"/>
      <c r="N193" s="232"/>
      <c r="O193" s="232"/>
      <c r="P193" s="232"/>
      <c r="Q193" s="232"/>
      <c r="R193" s="232"/>
      <c r="S193" s="232"/>
      <c r="T193" s="232"/>
      <c r="U193" s="232"/>
      <c r="V193" s="232"/>
      <c r="W193" s="232"/>
      <c r="X193" s="232"/>
      <c r="Y193" s="232"/>
      <c r="Z193" s="232"/>
      <c r="AA193" s="232"/>
      <c r="AB193" s="232"/>
      <c r="AC193" s="232"/>
    </row>
    <row r="194" spans="1:29" ht="15.75" x14ac:dyDescent="0.25">
      <c r="A194" s="329">
        <v>218687</v>
      </c>
      <c r="B194" s="12" t="s">
        <v>446</v>
      </c>
      <c r="C194" s="244" t="s">
        <v>6</v>
      </c>
      <c r="D194" s="330">
        <v>228</v>
      </c>
      <c r="E194" s="331">
        <v>58</v>
      </c>
      <c r="F194" s="332">
        <v>2</v>
      </c>
      <c r="G194" s="232"/>
      <c r="H194" s="232"/>
      <c r="I194" s="232"/>
      <c r="J194" s="232"/>
      <c r="K194" s="232"/>
      <c r="L194" s="232"/>
      <c r="M194" s="232"/>
      <c r="N194" s="232"/>
      <c r="O194" s="232"/>
      <c r="P194" s="232"/>
      <c r="Q194" s="232"/>
      <c r="R194" s="232"/>
      <c r="S194" s="232"/>
      <c r="T194" s="232"/>
      <c r="U194" s="232"/>
      <c r="V194" s="232"/>
      <c r="W194" s="232"/>
      <c r="X194" s="232"/>
      <c r="Y194" s="232"/>
      <c r="Z194" s="232"/>
      <c r="AA194" s="232"/>
      <c r="AB194" s="232"/>
      <c r="AC194" s="232"/>
    </row>
    <row r="195" spans="1:29" ht="15.75" x14ac:dyDescent="0.25">
      <c r="A195" s="329"/>
      <c r="B195" s="270" t="s">
        <v>0</v>
      </c>
      <c r="C195" s="238"/>
      <c r="D195" s="256"/>
      <c r="E195" s="256"/>
      <c r="F195" s="257"/>
      <c r="G195" s="232"/>
      <c r="H195" s="232"/>
      <c r="I195" s="232"/>
      <c r="J195" s="232"/>
      <c r="K195" s="232"/>
      <c r="L195" s="232"/>
      <c r="M195" s="232"/>
      <c r="N195" s="232"/>
      <c r="O195" s="232"/>
      <c r="P195" s="232"/>
      <c r="Q195" s="232"/>
      <c r="R195" s="232"/>
      <c r="S195" s="232"/>
      <c r="T195" s="232"/>
      <c r="U195" s="232"/>
      <c r="V195" s="232"/>
      <c r="W195" s="232"/>
      <c r="X195" s="232"/>
      <c r="Y195" s="232"/>
      <c r="Z195" s="232"/>
      <c r="AA195" s="232"/>
      <c r="AB195" s="232"/>
      <c r="AC195" s="232"/>
    </row>
    <row r="196" spans="1:29" ht="15.75" x14ac:dyDescent="0.25">
      <c r="A196" s="329">
        <v>218597</v>
      </c>
      <c r="B196" s="243" t="s">
        <v>39</v>
      </c>
      <c r="C196" s="244" t="s">
        <v>6</v>
      </c>
      <c r="D196" s="330">
        <v>217</v>
      </c>
      <c r="E196" s="331">
        <v>55</v>
      </c>
      <c r="F196" s="332">
        <v>12</v>
      </c>
      <c r="G196" s="232"/>
      <c r="H196" s="232"/>
      <c r="I196" s="232"/>
      <c r="J196" s="232"/>
      <c r="K196" s="232"/>
      <c r="L196" s="232"/>
      <c r="M196" s="232"/>
      <c r="N196" s="232"/>
      <c r="O196" s="232"/>
      <c r="P196" s="232"/>
      <c r="Q196" s="232"/>
      <c r="R196" s="232"/>
      <c r="S196" s="232"/>
      <c r="T196" s="232"/>
      <c r="U196" s="232"/>
      <c r="V196" s="232"/>
      <c r="W196" s="232"/>
      <c r="X196" s="232"/>
      <c r="Y196" s="232"/>
      <c r="Z196" s="232"/>
      <c r="AA196" s="232"/>
      <c r="AB196" s="232"/>
      <c r="AC196" s="232"/>
    </row>
    <row r="197" spans="1:29" ht="15.75" x14ac:dyDescent="0.25">
      <c r="A197" s="329">
        <v>218598</v>
      </c>
      <c r="B197" s="250" t="s">
        <v>1</v>
      </c>
      <c r="C197" s="244" t="s">
        <v>6</v>
      </c>
      <c r="D197" s="330">
        <v>520</v>
      </c>
      <c r="E197" s="331">
        <v>131</v>
      </c>
      <c r="F197" s="332">
        <v>12</v>
      </c>
      <c r="G197" s="232"/>
      <c r="H197" s="232"/>
      <c r="I197" s="232"/>
      <c r="J197" s="232"/>
      <c r="K197" s="232"/>
      <c r="L197" s="232"/>
      <c r="M197" s="232"/>
      <c r="N197" s="232"/>
      <c r="O197" s="232"/>
      <c r="P197" s="232"/>
      <c r="Q197" s="232"/>
      <c r="R197" s="232"/>
      <c r="S197" s="232"/>
      <c r="T197" s="232"/>
      <c r="U197" s="232"/>
      <c r="V197" s="232"/>
      <c r="W197" s="232"/>
      <c r="X197" s="232"/>
      <c r="Y197" s="232"/>
      <c r="Z197" s="232"/>
      <c r="AA197" s="232"/>
      <c r="AB197" s="232"/>
      <c r="AC197" s="232"/>
    </row>
    <row r="198" spans="1:29" ht="15.75" x14ac:dyDescent="0.25">
      <c r="A198" s="329">
        <v>218599</v>
      </c>
      <c r="B198" s="13" t="s">
        <v>38</v>
      </c>
      <c r="C198" s="244" t="s">
        <v>6</v>
      </c>
      <c r="D198" s="330">
        <v>293</v>
      </c>
      <c r="E198" s="331">
        <v>74</v>
      </c>
      <c r="F198" s="332">
        <v>1</v>
      </c>
      <c r="G198" s="232"/>
      <c r="H198" s="232"/>
      <c r="I198" s="232"/>
      <c r="J198" s="232"/>
      <c r="K198" s="232"/>
      <c r="L198" s="232"/>
      <c r="M198" s="232"/>
      <c r="N198" s="232"/>
      <c r="O198" s="232"/>
      <c r="P198" s="232"/>
      <c r="Q198" s="232"/>
      <c r="R198" s="232"/>
      <c r="S198" s="232"/>
      <c r="T198" s="232"/>
      <c r="U198" s="232"/>
      <c r="V198" s="232"/>
      <c r="W198" s="232"/>
      <c r="X198" s="232"/>
      <c r="Y198" s="232"/>
      <c r="Z198" s="232"/>
      <c r="AA198" s="232"/>
      <c r="AB198" s="232"/>
      <c r="AC198" s="232"/>
    </row>
    <row r="199" spans="1:29" ht="15.75" x14ac:dyDescent="0.25">
      <c r="A199" s="329">
        <v>218600</v>
      </c>
      <c r="B199" s="12" t="s">
        <v>41</v>
      </c>
      <c r="C199" s="244" t="s">
        <v>6</v>
      </c>
      <c r="D199" s="330">
        <v>107</v>
      </c>
      <c r="E199" s="331">
        <v>27</v>
      </c>
      <c r="F199" s="332">
        <v>1</v>
      </c>
      <c r="G199" s="232"/>
      <c r="H199" s="232"/>
      <c r="I199" s="232"/>
      <c r="J199" s="232"/>
      <c r="K199" s="232"/>
      <c r="L199" s="232"/>
      <c r="M199" s="232"/>
      <c r="N199" s="232"/>
      <c r="O199" s="232"/>
      <c r="P199" s="232"/>
      <c r="Q199" s="232"/>
      <c r="R199" s="232"/>
      <c r="S199" s="232"/>
      <c r="T199" s="232"/>
      <c r="U199" s="232"/>
      <c r="V199" s="232"/>
      <c r="W199" s="232"/>
      <c r="X199" s="232"/>
      <c r="Y199" s="232"/>
      <c r="Z199" s="232"/>
      <c r="AA199" s="232"/>
      <c r="AB199" s="232"/>
      <c r="AC199" s="232"/>
    </row>
    <row r="200" spans="1:29" ht="15.75" x14ac:dyDescent="0.25">
      <c r="A200" s="329">
        <v>218601</v>
      </c>
      <c r="B200" s="243" t="s">
        <v>40</v>
      </c>
      <c r="C200" s="244" t="s">
        <v>6</v>
      </c>
      <c r="D200" s="330">
        <v>627</v>
      </c>
      <c r="E200" s="331">
        <v>158</v>
      </c>
      <c r="F200" s="332">
        <v>1</v>
      </c>
      <c r="G200" s="232"/>
      <c r="H200" s="232"/>
      <c r="I200" s="232"/>
      <c r="J200" s="232"/>
      <c r="K200" s="232"/>
      <c r="L200" s="232"/>
      <c r="M200" s="232"/>
      <c r="N200" s="232"/>
      <c r="O200" s="232"/>
      <c r="P200" s="232"/>
      <c r="Q200" s="232"/>
      <c r="R200" s="232"/>
      <c r="S200" s="232"/>
      <c r="T200" s="232"/>
      <c r="U200" s="232"/>
      <c r="V200" s="232"/>
      <c r="W200" s="232"/>
      <c r="X200" s="232"/>
      <c r="Y200" s="232"/>
      <c r="Z200" s="232"/>
      <c r="AA200" s="232"/>
      <c r="AB200" s="232"/>
      <c r="AC200" s="232"/>
    </row>
    <row r="201" spans="1:29" ht="15.75" x14ac:dyDescent="0.25">
      <c r="A201" s="329">
        <v>218602</v>
      </c>
      <c r="B201" s="250" t="s">
        <v>2</v>
      </c>
      <c r="C201" s="244" t="s">
        <v>6</v>
      </c>
      <c r="D201" s="330">
        <v>145</v>
      </c>
      <c r="E201" s="331">
        <v>37</v>
      </c>
      <c r="F201" s="332">
        <v>1</v>
      </c>
      <c r="G201" s="232"/>
      <c r="H201" s="232"/>
      <c r="I201" s="232"/>
      <c r="J201" s="232"/>
      <c r="K201" s="232"/>
      <c r="L201" s="232"/>
      <c r="M201" s="232"/>
      <c r="N201" s="232"/>
      <c r="O201" s="232"/>
      <c r="P201" s="232"/>
      <c r="Q201" s="232"/>
      <c r="R201" s="232"/>
      <c r="S201" s="232"/>
      <c r="T201" s="232"/>
      <c r="U201" s="232"/>
      <c r="V201" s="232"/>
      <c r="W201" s="232"/>
      <c r="X201" s="232"/>
      <c r="Y201" s="232"/>
      <c r="Z201" s="232"/>
      <c r="AA201" s="232"/>
      <c r="AB201" s="232"/>
      <c r="AC201" s="232"/>
    </row>
    <row r="202" spans="1:29" ht="15.75" x14ac:dyDescent="0.25">
      <c r="A202" s="333">
        <v>218603</v>
      </c>
      <c r="B202" s="266" t="s">
        <v>747</v>
      </c>
      <c r="C202" s="267" t="s">
        <v>6</v>
      </c>
      <c r="D202" s="330">
        <v>98</v>
      </c>
      <c r="E202" s="331">
        <v>21</v>
      </c>
      <c r="F202" s="332">
        <v>12</v>
      </c>
      <c r="G202" s="232"/>
      <c r="H202" s="232"/>
      <c r="I202" s="232"/>
      <c r="J202" s="232"/>
      <c r="K202" s="232"/>
      <c r="L202" s="232"/>
      <c r="M202" s="232"/>
      <c r="N202" s="232"/>
      <c r="O202" s="232"/>
      <c r="P202" s="232"/>
      <c r="Q202" s="232"/>
      <c r="R202" s="232"/>
      <c r="S202" s="232"/>
      <c r="T202" s="232"/>
      <c r="U202" s="232"/>
      <c r="V202" s="232"/>
      <c r="W202" s="232"/>
      <c r="X202" s="232"/>
      <c r="Y202" s="232"/>
      <c r="Z202" s="232"/>
      <c r="AA202" s="232"/>
      <c r="AB202" s="232"/>
      <c r="AC202" s="232"/>
    </row>
    <row r="203" spans="1:29" ht="15.75" x14ac:dyDescent="0.25">
      <c r="A203" s="329"/>
      <c r="B203" s="576" t="s">
        <v>745</v>
      </c>
      <c r="C203" s="238"/>
      <c r="D203" s="577"/>
      <c r="E203" s="578"/>
      <c r="F203" s="579"/>
      <c r="G203" s="232"/>
      <c r="H203" s="232"/>
      <c r="I203" s="232"/>
      <c r="J203" s="232"/>
      <c r="K203" s="232"/>
      <c r="L203" s="232"/>
      <c r="M203" s="232"/>
      <c r="N203" s="232"/>
      <c r="O203" s="232"/>
      <c r="P203" s="232"/>
      <c r="Q203" s="232"/>
      <c r="R203" s="232"/>
      <c r="S203" s="232"/>
      <c r="T203" s="232"/>
      <c r="U203" s="232"/>
      <c r="V203" s="232"/>
      <c r="W203" s="232"/>
      <c r="X203" s="232"/>
      <c r="Y203" s="232"/>
      <c r="Z203" s="232"/>
      <c r="AA203" s="232"/>
      <c r="AB203" s="232"/>
      <c r="AC203" s="232"/>
    </row>
    <row r="204" spans="1:29" s="231" customFormat="1" ht="15.75" x14ac:dyDescent="0.25">
      <c r="A204" s="333">
        <v>220086</v>
      </c>
      <c r="B204" s="335" t="s">
        <v>447</v>
      </c>
      <c r="C204" s="244" t="s">
        <v>6</v>
      </c>
      <c r="D204" s="587">
        <v>250</v>
      </c>
      <c r="E204" s="331">
        <v>80</v>
      </c>
      <c r="F204" s="332">
        <v>1</v>
      </c>
    </row>
    <row r="205" spans="1:29" s="231" customFormat="1" ht="15.75" x14ac:dyDescent="0.25">
      <c r="A205" s="333">
        <v>220087</v>
      </c>
      <c r="B205" s="335" t="s">
        <v>448</v>
      </c>
      <c r="C205" s="244" t="s">
        <v>6</v>
      </c>
      <c r="D205" s="587">
        <v>500</v>
      </c>
      <c r="E205" s="331">
        <v>160</v>
      </c>
      <c r="F205" s="332">
        <v>1</v>
      </c>
    </row>
    <row r="206" spans="1:29" s="231" customFormat="1" ht="30" x14ac:dyDescent="0.25">
      <c r="A206" s="333">
        <v>220078</v>
      </c>
      <c r="B206" s="335" t="s">
        <v>449</v>
      </c>
      <c r="C206" s="244" t="s">
        <v>6</v>
      </c>
      <c r="D206" s="587">
        <v>1000</v>
      </c>
      <c r="E206" s="331">
        <v>240</v>
      </c>
      <c r="F206" s="332">
        <v>1</v>
      </c>
    </row>
    <row r="207" spans="1:29" s="231" customFormat="1" ht="30" x14ac:dyDescent="0.25">
      <c r="A207" s="333">
        <v>220088</v>
      </c>
      <c r="B207" s="335" t="s">
        <v>450</v>
      </c>
      <c r="C207" s="244" t="s">
        <v>6</v>
      </c>
      <c r="D207" s="587">
        <v>1375</v>
      </c>
      <c r="E207" s="331">
        <v>340</v>
      </c>
      <c r="F207" s="332">
        <v>1</v>
      </c>
    </row>
    <row r="208" spans="1:29" s="231" customFormat="1" ht="30" x14ac:dyDescent="0.25">
      <c r="A208" s="333">
        <v>220089</v>
      </c>
      <c r="B208" s="335" t="s">
        <v>451</v>
      </c>
      <c r="C208" s="244" t="s">
        <v>6</v>
      </c>
      <c r="D208" s="587">
        <v>1500</v>
      </c>
      <c r="E208" s="331">
        <v>650</v>
      </c>
      <c r="F208" s="332">
        <v>1</v>
      </c>
    </row>
    <row r="209" spans="1:19" s="231" customFormat="1" ht="15.75" x14ac:dyDescent="0.25">
      <c r="A209" s="580"/>
      <c r="B209" s="581"/>
      <c r="C209" s="582"/>
      <c r="D209" s="588"/>
      <c r="E209" s="583"/>
      <c r="F209" s="584"/>
    </row>
    <row r="210" spans="1:19" s="231" customFormat="1" ht="15.75" x14ac:dyDescent="0.25">
      <c r="A210" s="522" t="s">
        <v>722</v>
      </c>
      <c r="B210" s="523"/>
      <c r="C210" s="522"/>
      <c r="D210" s="524"/>
      <c r="E210" s="524"/>
      <c r="F210" s="523"/>
      <c r="G210" s="524"/>
      <c r="H210" s="524"/>
      <c r="I210" s="525"/>
      <c r="J210" s="526"/>
      <c r="K210" s="526"/>
      <c r="L210" s="526"/>
      <c r="M210" s="526"/>
      <c r="N210" s="526"/>
      <c r="O210" s="526"/>
      <c r="P210" s="526"/>
      <c r="Q210" s="527"/>
      <c r="R210" s="527"/>
      <c r="S210" s="528"/>
    </row>
    <row r="211" spans="1:19" s="231" customFormat="1" ht="15.75" x14ac:dyDescent="0.25">
      <c r="A211" s="522"/>
      <c r="B211" s="523"/>
      <c r="C211" s="522"/>
      <c r="D211" s="524"/>
      <c r="E211" s="524"/>
      <c r="F211" s="523"/>
      <c r="G211" s="524"/>
      <c r="H211" s="524"/>
      <c r="I211" s="525"/>
      <c r="J211" s="526"/>
      <c r="K211" s="526"/>
      <c r="L211" s="526"/>
      <c r="M211" s="526"/>
      <c r="N211" s="526"/>
      <c r="O211" s="526"/>
      <c r="P211" s="526"/>
      <c r="Q211" s="527"/>
      <c r="R211" s="527"/>
      <c r="S211" s="528"/>
    </row>
    <row r="212" spans="1:19" s="231" customFormat="1" ht="15.75" x14ac:dyDescent="0.25">
      <c r="A212" s="661" t="s">
        <v>723</v>
      </c>
      <c r="B212" s="661"/>
      <c r="C212" s="661"/>
      <c r="D212" s="661"/>
      <c r="E212" s="661"/>
      <c r="F212" s="661"/>
      <c r="G212" s="661"/>
      <c r="H212" s="661"/>
      <c r="I212" s="661"/>
      <c r="J212" s="661"/>
      <c r="K212" s="661"/>
      <c r="L212" s="661"/>
      <c r="M212" s="661"/>
      <c r="N212" s="661"/>
      <c r="O212" s="661"/>
      <c r="P212" s="661"/>
      <c r="Q212" s="661"/>
      <c r="R212" s="661"/>
      <c r="S212" s="661"/>
    </row>
    <row r="213" spans="1:19" s="231" customFormat="1" ht="15.75" x14ac:dyDescent="0.25">
      <c r="A213" s="529"/>
      <c r="B213" s="529"/>
      <c r="C213" s="529"/>
      <c r="D213" s="529"/>
      <c r="E213" s="529"/>
      <c r="F213" s="529"/>
      <c r="G213" s="529"/>
      <c r="H213" s="529"/>
      <c r="I213" s="529"/>
      <c r="J213" s="529"/>
      <c r="K213" s="529"/>
      <c r="L213" s="529"/>
      <c r="M213" s="529"/>
      <c r="N213" s="529"/>
      <c r="O213" s="529"/>
      <c r="P213" s="529"/>
      <c r="Q213" s="529"/>
      <c r="R213" s="529"/>
      <c r="S213" s="529"/>
    </row>
    <row r="214" spans="1:19" s="231" customFormat="1" ht="15.75" x14ac:dyDescent="0.25">
      <c r="A214" s="661" t="s">
        <v>724</v>
      </c>
      <c r="B214" s="661"/>
      <c r="C214" s="661"/>
      <c r="D214" s="661"/>
      <c r="E214" s="661"/>
      <c r="F214" s="661"/>
      <c r="G214" s="661"/>
      <c r="H214" s="661"/>
      <c r="I214" s="661"/>
      <c r="J214" s="661"/>
      <c r="K214" s="661"/>
      <c r="L214" s="661"/>
      <c r="M214" s="661"/>
      <c r="N214" s="661"/>
      <c r="O214" s="661"/>
      <c r="P214" s="661"/>
      <c r="Q214" s="661"/>
      <c r="R214" s="661"/>
      <c r="S214" s="661"/>
    </row>
    <row r="215" spans="1:19" s="231" customFormat="1" ht="15.75" x14ac:dyDescent="0.25">
      <c r="A215" s="530"/>
      <c r="B215" s="523"/>
      <c r="C215" s="531"/>
      <c r="D215" s="524"/>
      <c r="E215" s="524"/>
      <c r="F215" s="523"/>
      <c r="G215" s="524"/>
      <c r="H215" s="524"/>
      <c r="I215" s="525"/>
      <c r="J215" s="526"/>
      <c r="K215" s="526"/>
      <c r="L215" s="526"/>
      <c r="M215" s="526"/>
      <c r="N215" s="526"/>
      <c r="O215" s="526"/>
      <c r="P215" s="526"/>
      <c r="Q215" s="527"/>
      <c r="R215" s="527"/>
      <c r="S215" s="528"/>
    </row>
    <row r="216" spans="1:19" s="231" customFormat="1" ht="15.75" x14ac:dyDescent="0.25">
      <c r="A216" s="661" t="s">
        <v>725</v>
      </c>
      <c r="B216" s="661"/>
      <c r="C216" s="661"/>
      <c r="D216" s="661"/>
      <c r="E216" s="661"/>
      <c r="F216" s="661"/>
      <c r="G216" s="661"/>
      <c r="H216" s="661"/>
      <c r="I216" s="661"/>
      <c r="J216" s="661"/>
      <c r="K216" s="661"/>
      <c r="L216" s="661"/>
      <c r="M216" s="661"/>
      <c r="N216" s="661"/>
      <c r="O216" s="661"/>
      <c r="P216" s="661"/>
      <c r="Q216" s="661"/>
      <c r="R216" s="661"/>
      <c r="S216" s="661"/>
    </row>
    <row r="217" spans="1:19" s="231" customFormat="1" x14ac:dyDescent="0.25">
      <c r="A217" s="271"/>
      <c r="B217" s="272"/>
      <c r="C217" s="273"/>
      <c r="D217" s="274"/>
      <c r="E217" s="275"/>
      <c r="F217" s="276"/>
    </row>
    <row r="218" spans="1:19" s="231" customFormat="1" ht="15.75" x14ac:dyDescent="0.25">
      <c r="A218" s="543" t="s">
        <v>727</v>
      </c>
      <c r="B218" s="543"/>
      <c r="C218" s="543"/>
      <c r="D218" s="543"/>
      <c r="E218" s="543"/>
      <c r="F218" s="543"/>
    </row>
    <row r="219" spans="1:19" s="231" customFormat="1" ht="15.75" x14ac:dyDescent="0.25">
      <c r="A219" s="543" t="s">
        <v>728</v>
      </c>
      <c r="B219" s="543"/>
      <c r="C219" s="543"/>
      <c r="D219" s="543"/>
      <c r="E219" s="543"/>
      <c r="F219" s="543"/>
    </row>
    <row r="220" spans="1:19" s="231" customFormat="1" x14ac:dyDescent="0.25">
      <c r="A220" s="271"/>
      <c r="B220" s="272"/>
      <c r="C220" s="273"/>
      <c r="D220" s="274"/>
      <c r="E220" s="275"/>
      <c r="F220" s="276"/>
    </row>
    <row r="221" spans="1:19" s="231" customFormat="1" x14ac:dyDescent="0.25">
      <c r="A221" s="271"/>
      <c r="B221" s="272"/>
      <c r="C221" s="273"/>
      <c r="D221" s="274"/>
      <c r="E221" s="275"/>
      <c r="F221" s="276"/>
    </row>
    <row r="222" spans="1:19" s="231" customFormat="1" x14ac:dyDescent="0.25">
      <c r="A222" s="271"/>
      <c r="B222" s="272"/>
      <c r="C222" s="273"/>
      <c r="D222" s="274"/>
      <c r="E222" s="275"/>
      <c r="F222" s="276"/>
    </row>
    <row r="223" spans="1:19" s="231" customFormat="1" x14ac:dyDescent="0.25">
      <c r="A223" s="271"/>
      <c r="B223" s="272"/>
      <c r="C223" s="273"/>
      <c r="D223" s="274"/>
      <c r="E223" s="275"/>
      <c r="F223" s="276"/>
    </row>
    <row r="224" spans="1:19" s="231" customFormat="1" x14ac:dyDescent="0.25">
      <c r="A224" s="271"/>
      <c r="B224" s="272"/>
      <c r="C224" s="273"/>
      <c r="D224" s="274"/>
      <c r="E224" s="275"/>
      <c r="F224" s="276"/>
    </row>
    <row r="225" spans="1:6" s="231" customFormat="1" x14ac:dyDescent="0.25">
      <c r="A225" s="271"/>
      <c r="B225" s="272"/>
      <c r="C225" s="273"/>
      <c r="D225" s="274"/>
      <c r="E225" s="275"/>
      <c r="F225" s="276"/>
    </row>
    <row r="226" spans="1:6" s="231" customFormat="1" x14ac:dyDescent="0.25">
      <c r="A226" s="271"/>
      <c r="B226" s="272"/>
      <c r="C226" s="273"/>
      <c r="D226" s="274"/>
      <c r="E226" s="275"/>
      <c r="F226" s="276"/>
    </row>
    <row r="227" spans="1:6" s="231" customFormat="1" x14ac:dyDescent="0.25">
      <c r="A227" s="271"/>
      <c r="B227" s="272"/>
      <c r="C227" s="273"/>
      <c r="D227" s="274"/>
      <c r="E227" s="275"/>
      <c r="F227" s="276"/>
    </row>
    <row r="228" spans="1:6" s="231" customFormat="1" x14ac:dyDescent="0.25">
      <c r="A228" s="271"/>
      <c r="B228" s="272"/>
      <c r="C228" s="273"/>
      <c r="D228" s="274"/>
      <c r="E228" s="275"/>
      <c r="F228" s="276"/>
    </row>
    <row r="229" spans="1:6" s="231" customFormat="1" x14ac:dyDescent="0.25">
      <c r="A229" s="271"/>
      <c r="B229" s="272"/>
      <c r="C229" s="273"/>
      <c r="D229" s="274"/>
      <c r="E229" s="275"/>
      <c r="F229" s="276"/>
    </row>
    <row r="230" spans="1:6" s="231" customFormat="1" x14ac:dyDescent="0.25">
      <c r="A230" s="271"/>
      <c r="B230" s="272"/>
      <c r="C230" s="273"/>
      <c r="D230" s="274"/>
      <c r="E230" s="275"/>
      <c r="F230" s="276"/>
    </row>
    <row r="231" spans="1:6" s="231" customFormat="1" x14ac:dyDescent="0.25">
      <c r="A231" s="271"/>
      <c r="B231" s="272"/>
      <c r="C231" s="273"/>
      <c r="D231" s="274"/>
      <c r="E231" s="275"/>
      <c r="F231" s="276"/>
    </row>
    <row r="232" spans="1:6" s="231" customFormat="1" x14ac:dyDescent="0.25">
      <c r="A232" s="271"/>
      <c r="B232" s="272"/>
      <c r="C232" s="273"/>
      <c r="D232" s="274"/>
      <c r="E232" s="275"/>
      <c r="F232" s="276"/>
    </row>
    <row r="233" spans="1:6" s="231" customFormat="1" x14ac:dyDescent="0.25">
      <c r="A233" s="271"/>
      <c r="B233" s="272"/>
      <c r="C233" s="273"/>
      <c r="D233" s="274"/>
      <c r="E233" s="275"/>
      <c r="F233" s="276"/>
    </row>
    <row r="234" spans="1:6" s="231" customFormat="1" x14ac:dyDescent="0.25">
      <c r="A234" s="271"/>
      <c r="B234" s="272"/>
      <c r="C234" s="273"/>
      <c r="D234" s="274"/>
      <c r="E234" s="275"/>
      <c r="F234" s="276"/>
    </row>
    <row r="235" spans="1:6" s="231" customFormat="1" x14ac:dyDescent="0.25">
      <c r="A235" s="271"/>
      <c r="B235" s="272"/>
      <c r="C235" s="273"/>
      <c r="D235" s="274"/>
      <c r="E235" s="275"/>
      <c r="F235" s="276"/>
    </row>
    <row r="236" spans="1:6" s="231" customFormat="1" x14ac:dyDescent="0.25">
      <c r="A236" s="271"/>
      <c r="B236" s="272"/>
      <c r="C236" s="273"/>
      <c r="D236" s="274"/>
      <c r="E236" s="275"/>
      <c r="F236" s="276"/>
    </row>
    <row r="237" spans="1:6" s="231" customFormat="1" x14ac:dyDescent="0.25">
      <c r="A237" s="271"/>
      <c r="B237" s="272"/>
      <c r="C237" s="273"/>
      <c r="D237" s="274"/>
      <c r="E237" s="275"/>
      <c r="F237" s="276"/>
    </row>
    <row r="238" spans="1:6" s="231" customFormat="1" x14ac:dyDescent="0.25">
      <c r="A238" s="271"/>
      <c r="B238" s="272"/>
      <c r="C238" s="273"/>
      <c r="D238" s="274"/>
      <c r="E238" s="275"/>
      <c r="F238" s="276"/>
    </row>
    <row r="239" spans="1:6" s="231" customFormat="1" x14ac:dyDescent="0.25">
      <c r="A239" s="271"/>
      <c r="B239" s="272"/>
      <c r="C239" s="273"/>
      <c r="D239" s="274"/>
      <c r="E239" s="275"/>
      <c r="F239" s="276"/>
    </row>
    <row r="240" spans="1:6" s="231" customFormat="1" x14ac:dyDescent="0.25">
      <c r="A240" s="271"/>
      <c r="B240" s="272"/>
      <c r="C240" s="273"/>
      <c r="D240" s="274"/>
      <c r="E240" s="275"/>
      <c r="F240" s="276"/>
    </row>
    <row r="241" spans="1:6" s="231" customFormat="1" x14ac:dyDescent="0.25">
      <c r="A241" s="271"/>
      <c r="B241" s="272"/>
      <c r="C241" s="273"/>
      <c r="D241" s="274"/>
      <c r="E241" s="275"/>
      <c r="F241" s="276"/>
    </row>
    <row r="242" spans="1:6" s="231" customFormat="1" x14ac:dyDescent="0.25">
      <c r="A242" s="271"/>
      <c r="B242" s="272"/>
      <c r="C242" s="273"/>
      <c r="D242" s="274"/>
      <c r="E242" s="275"/>
      <c r="F242" s="276"/>
    </row>
    <row r="243" spans="1:6" s="231" customFormat="1" x14ac:dyDescent="0.25">
      <c r="A243" s="271"/>
      <c r="B243" s="272"/>
      <c r="C243" s="273"/>
      <c r="D243" s="274"/>
      <c r="E243" s="275"/>
      <c r="F243" s="276"/>
    </row>
    <row r="244" spans="1:6" s="231" customFormat="1" x14ac:dyDescent="0.25">
      <c r="A244" s="271"/>
      <c r="B244" s="272"/>
      <c r="C244" s="273"/>
      <c r="D244" s="274"/>
      <c r="E244" s="275"/>
      <c r="F244" s="276"/>
    </row>
    <row r="245" spans="1:6" s="231" customFormat="1" x14ac:dyDescent="0.25">
      <c r="A245" s="271"/>
      <c r="B245" s="272"/>
      <c r="C245" s="273"/>
      <c r="D245" s="274"/>
      <c r="E245" s="275"/>
      <c r="F245" s="276"/>
    </row>
    <row r="246" spans="1:6" s="231" customFormat="1" x14ac:dyDescent="0.25">
      <c r="A246" s="271"/>
      <c r="B246" s="272"/>
      <c r="C246" s="273"/>
      <c r="D246" s="274"/>
      <c r="E246" s="275"/>
      <c r="F246" s="276"/>
    </row>
    <row r="247" spans="1:6" s="231" customFormat="1" x14ac:dyDescent="0.25">
      <c r="A247" s="271"/>
      <c r="B247" s="272"/>
      <c r="C247" s="273"/>
      <c r="D247" s="274"/>
      <c r="E247" s="275"/>
      <c r="F247" s="276"/>
    </row>
    <row r="248" spans="1:6" s="231" customFormat="1" x14ac:dyDescent="0.25">
      <c r="A248" s="271"/>
      <c r="B248" s="272"/>
      <c r="C248" s="273"/>
      <c r="D248" s="274"/>
      <c r="E248" s="275"/>
      <c r="F248" s="276"/>
    </row>
    <row r="249" spans="1:6" s="231" customFormat="1" x14ac:dyDescent="0.25">
      <c r="A249" s="271"/>
      <c r="B249" s="272"/>
      <c r="C249" s="273"/>
      <c r="D249" s="274"/>
      <c r="E249" s="275"/>
      <c r="F249" s="276"/>
    </row>
    <row r="250" spans="1:6" s="231" customFormat="1" x14ac:dyDescent="0.25">
      <c r="A250" s="271"/>
      <c r="B250" s="272"/>
      <c r="C250" s="273"/>
      <c r="D250" s="274"/>
      <c r="E250" s="275"/>
      <c r="F250" s="276"/>
    </row>
    <row r="251" spans="1:6" s="231" customFormat="1" x14ac:dyDescent="0.25">
      <c r="A251" s="271"/>
      <c r="B251" s="272"/>
      <c r="C251" s="273"/>
      <c r="D251" s="274"/>
      <c r="E251" s="275"/>
      <c r="F251" s="276"/>
    </row>
    <row r="252" spans="1:6" s="231" customFormat="1" x14ac:dyDescent="0.25">
      <c r="A252" s="271"/>
      <c r="B252" s="272"/>
      <c r="C252" s="273"/>
      <c r="D252" s="274"/>
      <c r="E252" s="275"/>
      <c r="F252" s="276"/>
    </row>
    <row r="253" spans="1:6" s="231" customFormat="1" x14ac:dyDescent="0.25">
      <c r="A253" s="271"/>
      <c r="B253" s="272"/>
      <c r="C253" s="273"/>
      <c r="D253" s="274"/>
      <c r="E253" s="275"/>
      <c r="F253" s="276"/>
    </row>
    <row r="254" spans="1:6" s="231" customFormat="1" x14ac:dyDescent="0.25">
      <c r="A254" s="271"/>
      <c r="B254" s="272"/>
      <c r="C254" s="273"/>
      <c r="D254" s="274"/>
      <c r="E254" s="275"/>
      <c r="F254" s="276"/>
    </row>
    <row r="255" spans="1:6" s="231" customFormat="1" x14ac:dyDescent="0.25">
      <c r="A255" s="271"/>
      <c r="B255" s="272"/>
      <c r="C255" s="273"/>
      <c r="D255" s="274"/>
      <c r="E255" s="275"/>
      <c r="F255" s="276"/>
    </row>
    <row r="256" spans="1:6" s="231" customFormat="1" x14ac:dyDescent="0.25">
      <c r="A256" s="271"/>
      <c r="B256" s="272"/>
      <c r="C256" s="273"/>
      <c r="D256" s="274"/>
      <c r="E256" s="275"/>
      <c r="F256" s="276"/>
    </row>
    <row r="257" spans="1:6" s="231" customFormat="1" x14ac:dyDescent="0.25">
      <c r="A257" s="271"/>
      <c r="B257" s="272"/>
      <c r="C257" s="273"/>
      <c r="D257" s="274"/>
      <c r="E257" s="275"/>
      <c r="F257" s="276"/>
    </row>
    <row r="258" spans="1:6" s="231" customFormat="1" x14ac:dyDescent="0.25">
      <c r="A258" s="271"/>
      <c r="B258" s="272"/>
      <c r="C258" s="273"/>
      <c r="D258" s="274"/>
      <c r="E258" s="275"/>
      <c r="F258" s="276"/>
    </row>
    <row r="259" spans="1:6" s="231" customFormat="1" x14ac:dyDescent="0.25">
      <c r="A259" s="271"/>
      <c r="B259" s="272"/>
      <c r="C259" s="273"/>
      <c r="D259" s="274"/>
      <c r="E259" s="275"/>
      <c r="F259" s="276"/>
    </row>
    <row r="260" spans="1:6" s="231" customFormat="1" x14ac:dyDescent="0.25">
      <c r="A260" s="271"/>
      <c r="B260" s="272"/>
      <c r="C260" s="273"/>
      <c r="D260" s="274"/>
      <c r="E260" s="275"/>
      <c r="F260" s="276"/>
    </row>
    <row r="261" spans="1:6" s="231" customFormat="1" x14ac:dyDescent="0.25">
      <c r="A261" s="271"/>
      <c r="B261" s="272"/>
      <c r="C261" s="273"/>
      <c r="D261" s="274"/>
      <c r="E261" s="275"/>
      <c r="F261" s="276"/>
    </row>
    <row r="262" spans="1:6" s="231" customFormat="1" x14ac:dyDescent="0.25">
      <c r="A262" s="271"/>
      <c r="B262" s="272"/>
      <c r="C262" s="273"/>
      <c r="D262" s="274"/>
      <c r="E262" s="275"/>
      <c r="F262" s="276"/>
    </row>
    <row r="263" spans="1:6" s="231" customFormat="1" x14ac:dyDescent="0.25">
      <c r="A263" s="271"/>
      <c r="B263" s="272"/>
      <c r="C263" s="273"/>
      <c r="D263" s="274"/>
      <c r="E263" s="275"/>
      <c r="F263" s="276"/>
    </row>
    <row r="264" spans="1:6" s="231" customFormat="1" x14ac:dyDescent="0.25">
      <c r="A264" s="271"/>
      <c r="B264" s="272"/>
      <c r="C264" s="273"/>
      <c r="D264" s="274"/>
      <c r="E264" s="275"/>
      <c r="F264" s="276"/>
    </row>
    <row r="265" spans="1:6" s="231" customFormat="1" x14ac:dyDescent="0.25">
      <c r="A265" s="271"/>
      <c r="B265" s="272"/>
      <c r="C265" s="273"/>
      <c r="D265" s="274"/>
      <c r="E265" s="275"/>
      <c r="F265" s="276"/>
    </row>
    <row r="266" spans="1:6" s="231" customFormat="1" x14ac:dyDescent="0.25">
      <c r="A266" s="271"/>
      <c r="B266" s="272"/>
      <c r="C266" s="273"/>
      <c r="D266" s="274"/>
      <c r="E266" s="275"/>
      <c r="F266" s="276"/>
    </row>
    <row r="267" spans="1:6" s="231" customFormat="1" x14ac:dyDescent="0.25">
      <c r="A267" s="271"/>
      <c r="B267" s="272"/>
      <c r="C267" s="273"/>
      <c r="D267" s="274"/>
      <c r="E267" s="275"/>
      <c r="F267" s="276"/>
    </row>
    <row r="268" spans="1:6" s="231" customFormat="1" x14ac:dyDescent="0.25">
      <c r="A268" s="271"/>
      <c r="B268" s="272"/>
      <c r="C268" s="273"/>
      <c r="D268" s="274"/>
      <c r="E268" s="275"/>
      <c r="F268" s="276"/>
    </row>
    <row r="269" spans="1:6" s="231" customFormat="1" x14ac:dyDescent="0.25">
      <c r="A269" s="271"/>
      <c r="B269" s="272"/>
      <c r="C269" s="273"/>
      <c r="D269" s="274"/>
      <c r="E269" s="275"/>
      <c r="F269" s="276"/>
    </row>
    <row r="270" spans="1:6" s="231" customFormat="1" x14ac:dyDescent="0.25">
      <c r="A270" s="271"/>
      <c r="B270" s="272"/>
      <c r="C270" s="273"/>
      <c r="D270" s="274"/>
      <c r="E270" s="275"/>
      <c r="F270" s="276"/>
    </row>
    <row r="271" spans="1:6" s="231" customFormat="1" x14ac:dyDescent="0.25">
      <c r="A271" s="271"/>
      <c r="B271" s="272"/>
      <c r="C271" s="273"/>
      <c r="D271" s="274"/>
      <c r="E271" s="275"/>
      <c r="F271" s="276"/>
    </row>
    <row r="272" spans="1:6" s="231" customFormat="1" x14ac:dyDescent="0.25">
      <c r="A272" s="271"/>
      <c r="B272" s="272"/>
      <c r="C272" s="273"/>
      <c r="D272" s="274"/>
      <c r="E272" s="275"/>
      <c r="F272" s="276"/>
    </row>
    <row r="273" spans="1:6" s="231" customFormat="1" x14ac:dyDescent="0.25">
      <c r="A273" s="271"/>
      <c r="B273" s="272"/>
      <c r="C273" s="273"/>
      <c r="D273" s="274"/>
      <c r="E273" s="275"/>
      <c r="F273" s="276"/>
    </row>
    <row r="274" spans="1:6" s="231" customFormat="1" x14ac:dyDescent="0.25">
      <c r="A274" s="271"/>
      <c r="B274" s="272"/>
      <c r="C274" s="273"/>
      <c r="D274" s="274"/>
      <c r="E274" s="275"/>
      <c r="F274" s="276"/>
    </row>
    <row r="275" spans="1:6" s="231" customFormat="1" x14ac:dyDescent="0.25">
      <c r="A275" s="271"/>
      <c r="B275" s="272"/>
      <c r="C275" s="273"/>
      <c r="D275" s="274"/>
      <c r="E275" s="275"/>
      <c r="F275" s="276"/>
    </row>
    <row r="276" spans="1:6" s="231" customFormat="1" x14ac:dyDescent="0.25">
      <c r="A276" s="271"/>
      <c r="B276" s="272"/>
      <c r="C276" s="273"/>
      <c r="D276" s="274"/>
      <c r="E276" s="275"/>
      <c r="F276" s="276"/>
    </row>
    <row r="277" spans="1:6" s="231" customFormat="1" x14ac:dyDescent="0.25">
      <c r="A277" s="271"/>
      <c r="B277" s="272"/>
      <c r="C277" s="273"/>
      <c r="D277" s="274"/>
      <c r="E277" s="275"/>
      <c r="F277" s="276"/>
    </row>
    <row r="278" spans="1:6" s="231" customFormat="1" x14ac:dyDescent="0.25">
      <c r="A278" s="271"/>
      <c r="B278" s="272"/>
      <c r="C278" s="273"/>
      <c r="D278" s="274"/>
      <c r="E278" s="275"/>
      <c r="F278" s="276"/>
    </row>
    <row r="279" spans="1:6" s="231" customFormat="1" x14ac:dyDescent="0.25">
      <c r="A279" s="271"/>
      <c r="B279" s="272"/>
      <c r="C279" s="273"/>
      <c r="D279" s="274"/>
      <c r="E279" s="275"/>
      <c r="F279" s="276"/>
    </row>
    <row r="280" spans="1:6" s="231" customFormat="1" x14ac:dyDescent="0.25">
      <c r="A280" s="271"/>
      <c r="B280" s="272"/>
      <c r="C280" s="273"/>
      <c r="D280" s="274"/>
      <c r="E280" s="275"/>
      <c r="F280" s="276"/>
    </row>
    <row r="281" spans="1:6" s="231" customFormat="1" x14ac:dyDescent="0.25">
      <c r="A281" s="271"/>
      <c r="B281" s="272"/>
      <c r="C281" s="273"/>
      <c r="D281" s="274"/>
      <c r="E281" s="275"/>
      <c r="F281" s="276"/>
    </row>
    <row r="282" spans="1:6" s="231" customFormat="1" x14ac:dyDescent="0.25">
      <c r="A282" s="271"/>
      <c r="B282" s="272"/>
      <c r="C282" s="273"/>
      <c r="D282" s="274"/>
      <c r="E282" s="275"/>
      <c r="F282" s="276"/>
    </row>
    <row r="283" spans="1:6" s="231" customFormat="1" x14ac:dyDescent="0.25">
      <c r="A283" s="271"/>
      <c r="B283" s="272"/>
      <c r="C283" s="273"/>
      <c r="D283" s="274"/>
      <c r="E283" s="275"/>
      <c r="F283" s="276"/>
    </row>
    <row r="284" spans="1:6" s="231" customFormat="1" x14ac:dyDescent="0.25">
      <c r="A284" s="271"/>
      <c r="B284" s="272"/>
      <c r="C284" s="273"/>
      <c r="D284" s="274"/>
      <c r="E284" s="275"/>
      <c r="F284" s="276"/>
    </row>
    <row r="285" spans="1:6" s="231" customFormat="1" x14ac:dyDescent="0.25">
      <c r="A285" s="271"/>
      <c r="B285" s="272"/>
      <c r="C285" s="273"/>
      <c r="D285" s="274"/>
      <c r="E285" s="275"/>
      <c r="F285" s="276"/>
    </row>
    <row r="286" spans="1:6" s="231" customFormat="1" x14ac:dyDescent="0.25">
      <c r="A286" s="271"/>
      <c r="B286" s="272"/>
      <c r="C286" s="273"/>
      <c r="D286" s="274"/>
      <c r="E286" s="275"/>
      <c r="F286" s="276"/>
    </row>
    <row r="287" spans="1:6" s="231" customFormat="1" x14ac:dyDescent="0.25">
      <c r="A287" s="271"/>
      <c r="B287" s="272"/>
      <c r="C287" s="273"/>
      <c r="D287" s="274"/>
      <c r="E287" s="275"/>
      <c r="F287" s="276"/>
    </row>
    <row r="288" spans="1:6" s="231" customFormat="1" x14ac:dyDescent="0.25">
      <c r="A288" s="271"/>
      <c r="B288" s="272"/>
      <c r="C288" s="273"/>
      <c r="D288" s="274"/>
      <c r="E288" s="275"/>
      <c r="F288" s="276"/>
    </row>
    <row r="289" spans="1:6" s="231" customFormat="1" x14ac:dyDescent="0.25">
      <c r="A289" s="271"/>
      <c r="B289" s="272"/>
      <c r="C289" s="273"/>
      <c r="D289" s="274"/>
      <c r="E289" s="275"/>
      <c r="F289" s="276"/>
    </row>
    <row r="290" spans="1:6" s="231" customFormat="1" x14ac:dyDescent="0.25">
      <c r="A290" s="271"/>
      <c r="B290" s="272"/>
      <c r="C290" s="273"/>
      <c r="D290" s="274"/>
      <c r="E290" s="275"/>
      <c r="F290" s="276"/>
    </row>
    <row r="291" spans="1:6" s="231" customFormat="1" x14ac:dyDescent="0.25">
      <c r="A291" s="271"/>
      <c r="B291" s="272"/>
      <c r="C291" s="273"/>
      <c r="D291" s="274"/>
      <c r="E291" s="275"/>
      <c r="F291" s="276"/>
    </row>
    <row r="292" spans="1:6" s="231" customFormat="1" x14ac:dyDescent="0.25">
      <c r="A292" s="271"/>
      <c r="B292" s="272"/>
      <c r="C292" s="273"/>
      <c r="D292" s="274"/>
      <c r="E292" s="275"/>
      <c r="F292" s="276"/>
    </row>
    <row r="293" spans="1:6" s="231" customFormat="1" x14ac:dyDescent="0.25">
      <c r="A293" s="271"/>
      <c r="B293" s="272"/>
      <c r="C293" s="273"/>
      <c r="D293" s="274"/>
      <c r="E293" s="275"/>
      <c r="F293" s="276"/>
    </row>
    <row r="294" spans="1:6" s="231" customFormat="1" x14ac:dyDescent="0.25">
      <c r="A294" s="271"/>
      <c r="B294" s="272"/>
      <c r="C294" s="273"/>
      <c r="D294" s="274"/>
      <c r="E294" s="275"/>
      <c r="F294" s="276"/>
    </row>
    <row r="295" spans="1:6" s="231" customFormat="1" x14ac:dyDescent="0.25">
      <c r="A295" s="271"/>
      <c r="B295" s="272"/>
      <c r="C295" s="273"/>
      <c r="D295" s="274"/>
      <c r="E295" s="275"/>
      <c r="F295" s="276"/>
    </row>
    <row r="296" spans="1:6" s="231" customFormat="1" x14ac:dyDescent="0.25">
      <c r="A296" s="271"/>
      <c r="B296" s="272"/>
      <c r="C296" s="273"/>
      <c r="D296" s="274"/>
      <c r="E296" s="275"/>
      <c r="F296" s="276"/>
    </row>
    <row r="297" spans="1:6" s="231" customFormat="1" x14ac:dyDescent="0.25">
      <c r="A297" s="271"/>
      <c r="B297" s="272"/>
      <c r="C297" s="273"/>
      <c r="D297" s="274"/>
      <c r="E297" s="275"/>
      <c r="F297" s="276"/>
    </row>
    <row r="298" spans="1:6" s="231" customFormat="1" x14ac:dyDescent="0.25">
      <c r="A298" s="271"/>
      <c r="B298" s="272"/>
      <c r="C298" s="273"/>
      <c r="D298" s="274"/>
      <c r="E298" s="275"/>
      <c r="F298" s="276"/>
    </row>
    <row r="299" spans="1:6" s="231" customFormat="1" x14ac:dyDescent="0.25">
      <c r="A299" s="271"/>
      <c r="B299" s="272"/>
      <c r="C299" s="273"/>
      <c r="D299" s="274"/>
      <c r="E299" s="275"/>
      <c r="F299" s="276"/>
    </row>
    <row r="300" spans="1:6" s="231" customFormat="1" x14ac:dyDescent="0.25">
      <c r="A300" s="271"/>
      <c r="B300" s="272"/>
      <c r="C300" s="273"/>
      <c r="D300" s="274"/>
      <c r="E300" s="275"/>
      <c r="F300" s="276"/>
    </row>
    <row r="301" spans="1:6" s="231" customFormat="1" x14ac:dyDescent="0.25">
      <c r="A301" s="271"/>
      <c r="B301" s="272"/>
      <c r="C301" s="273"/>
      <c r="D301" s="274"/>
      <c r="E301" s="275"/>
      <c r="F301" s="276"/>
    </row>
    <row r="302" spans="1:6" s="231" customFormat="1" x14ac:dyDescent="0.25">
      <c r="A302" s="271"/>
      <c r="B302" s="272"/>
      <c r="C302" s="273"/>
      <c r="D302" s="274"/>
      <c r="E302" s="275"/>
      <c r="F302" s="276"/>
    </row>
    <row r="303" spans="1:6" s="231" customFormat="1" x14ac:dyDescent="0.25">
      <c r="A303" s="271"/>
      <c r="B303" s="272"/>
      <c r="C303" s="273"/>
      <c r="D303" s="274"/>
      <c r="E303" s="275"/>
      <c r="F303" s="276"/>
    </row>
    <row r="304" spans="1:6" s="231" customFormat="1" x14ac:dyDescent="0.25">
      <c r="A304" s="271"/>
      <c r="B304" s="272"/>
      <c r="C304" s="273"/>
      <c r="D304" s="274"/>
      <c r="E304" s="275"/>
      <c r="F304" s="276"/>
    </row>
    <row r="305" spans="1:6" s="231" customFormat="1" x14ac:dyDescent="0.25">
      <c r="A305" s="271"/>
      <c r="B305" s="272"/>
      <c r="C305" s="273"/>
      <c r="D305" s="274"/>
      <c r="E305" s="275"/>
      <c r="F305" s="276"/>
    </row>
    <row r="306" spans="1:6" s="231" customFormat="1" x14ac:dyDescent="0.25">
      <c r="A306" s="271"/>
      <c r="B306" s="272"/>
      <c r="C306" s="273"/>
      <c r="D306" s="274"/>
      <c r="E306" s="275"/>
      <c r="F306" s="276"/>
    </row>
    <row r="307" spans="1:6" s="231" customFormat="1" x14ac:dyDescent="0.25">
      <c r="A307" s="271"/>
      <c r="B307" s="272"/>
      <c r="C307" s="273"/>
      <c r="D307" s="274"/>
      <c r="E307" s="275"/>
      <c r="F307" s="276"/>
    </row>
    <row r="308" spans="1:6" s="231" customFormat="1" x14ac:dyDescent="0.25">
      <c r="A308" s="271"/>
      <c r="B308" s="272"/>
      <c r="C308" s="273"/>
      <c r="D308" s="274"/>
      <c r="E308" s="275"/>
      <c r="F308" s="276"/>
    </row>
    <row r="309" spans="1:6" s="231" customFormat="1" x14ac:dyDescent="0.25">
      <c r="A309" s="271"/>
      <c r="B309" s="272"/>
      <c r="C309" s="273"/>
      <c r="D309" s="274"/>
      <c r="E309" s="275"/>
      <c r="F309" s="276"/>
    </row>
    <row r="310" spans="1:6" s="231" customFormat="1" x14ac:dyDescent="0.25">
      <c r="A310" s="271"/>
      <c r="B310" s="272"/>
      <c r="C310" s="273"/>
      <c r="D310" s="274"/>
      <c r="E310" s="275"/>
      <c r="F310" s="276"/>
    </row>
    <row r="311" spans="1:6" s="231" customFormat="1" x14ac:dyDescent="0.25">
      <c r="A311" s="271"/>
      <c r="B311" s="272"/>
      <c r="C311" s="273"/>
      <c r="D311" s="274"/>
      <c r="E311" s="275"/>
      <c r="F311" s="276"/>
    </row>
    <row r="312" spans="1:6" s="231" customFormat="1" x14ac:dyDescent="0.25">
      <c r="A312" s="271"/>
      <c r="B312" s="272"/>
      <c r="C312" s="273"/>
      <c r="D312" s="274"/>
      <c r="E312" s="275"/>
      <c r="F312" s="276"/>
    </row>
    <row r="313" spans="1:6" s="231" customFormat="1" x14ac:dyDescent="0.25">
      <c r="A313" s="271"/>
      <c r="B313" s="272"/>
      <c r="C313" s="273"/>
      <c r="D313" s="274"/>
      <c r="E313" s="275"/>
      <c r="F313" s="276"/>
    </row>
    <row r="314" spans="1:6" s="231" customFormat="1" x14ac:dyDescent="0.25">
      <c r="A314" s="271"/>
      <c r="B314" s="272"/>
      <c r="C314" s="273"/>
      <c r="D314" s="274"/>
      <c r="E314" s="275"/>
      <c r="F314" s="276"/>
    </row>
    <row r="315" spans="1:6" s="231" customFormat="1" x14ac:dyDescent="0.25">
      <c r="A315" s="271"/>
      <c r="B315" s="272"/>
      <c r="C315" s="273"/>
      <c r="D315" s="274"/>
      <c r="E315" s="275"/>
      <c r="F315" s="276"/>
    </row>
    <row r="316" spans="1:6" s="231" customFormat="1" x14ac:dyDescent="0.25">
      <c r="A316" s="271"/>
      <c r="B316" s="272"/>
      <c r="C316" s="273"/>
      <c r="D316" s="274"/>
      <c r="E316" s="275"/>
      <c r="F316" s="276"/>
    </row>
    <row r="317" spans="1:6" s="231" customFormat="1" x14ac:dyDescent="0.25">
      <c r="A317" s="271"/>
      <c r="B317" s="272"/>
      <c r="C317" s="273"/>
      <c r="D317" s="274"/>
      <c r="E317" s="275"/>
      <c r="F317" s="276"/>
    </row>
    <row r="318" spans="1:6" s="231" customFormat="1" x14ac:dyDescent="0.25">
      <c r="A318" s="271"/>
      <c r="B318" s="272"/>
      <c r="C318" s="273"/>
      <c r="D318" s="274"/>
      <c r="E318" s="275"/>
      <c r="F318" s="276"/>
    </row>
    <row r="319" spans="1:6" s="231" customFormat="1" x14ac:dyDescent="0.25">
      <c r="A319" s="271"/>
      <c r="B319" s="272"/>
      <c r="C319" s="273"/>
      <c r="D319" s="274"/>
      <c r="E319" s="275"/>
      <c r="F319" s="276"/>
    </row>
    <row r="320" spans="1:6" s="231" customFormat="1" x14ac:dyDescent="0.25">
      <c r="A320" s="271"/>
      <c r="B320" s="272"/>
      <c r="C320" s="273"/>
      <c r="D320" s="274"/>
      <c r="E320" s="275"/>
      <c r="F320" s="276"/>
    </row>
    <row r="321" spans="1:6" s="231" customFormat="1" x14ac:dyDescent="0.25">
      <c r="A321" s="271"/>
      <c r="B321" s="272"/>
      <c r="C321" s="273"/>
      <c r="D321" s="274"/>
      <c r="E321" s="275"/>
      <c r="F321" s="276"/>
    </row>
    <row r="322" spans="1:6" s="231" customFormat="1" x14ac:dyDescent="0.25">
      <c r="A322" s="271"/>
      <c r="B322" s="272"/>
      <c r="C322" s="273"/>
      <c r="D322" s="274"/>
      <c r="E322" s="275"/>
      <c r="F322" s="276"/>
    </row>
    <row r="323" spans="1:6" s="231" customFormat="1" x14ac:dyDescent="0.25">
      <c r="A323" s="271"/>
      <c r="B323" s="272"/>
      <c r="C323" s="273"/>
      <c r="D323" s="274"/>
      <c r="E323" s="275"/>
      <c r="F323" s="276"/>
    </row>
    <row r="324" spans="1:6" s="231" customFormat="1" x14ac:dyDescent="0.25">
      <c r="A324" s="271"/>
      <c r="B324" s="272"/>
      <c r="C324" s="273"/>
      <c r="D324" s="274"/>
      <c r="E324" s="275"/>
      <c r="F324" s="276"/>
    </row>
    <row r="325" spans="1:6" s="231" customFormat="1" x14ac:dyDescent="0.25">
      <c r="A325" s="271"/>
      <c r="B325" s="272"/>
      <c r="C325" s="273"/>
      <c r="D325" s="274"/>
      <c r="E325" s="275"/>
      <c r="F325" s="276"/>
    </row>
    <row r="326" spans="1:6" s="231" customFormat="1" x14ac:dyDescent="0.25">
      <c r="A326" s="271"/>
      <c r="B326" s="272"/>
      <c r="C326" s="273"/>
      <c r="D326" s="274"/>
      <c r="E326" s="275"/>
      <c r="F326" s="276"/>
    </row>
    <row r="327" spans="1:6" s="231" customFormat="1" x14ac:dyDescent="0.25">
      <c r="A327" s="271"/>
      <c r="B327" s="272"/>
      <c r="C327" s="273"/>
      <c r="D327" s="274"/>
      <c r="E327" s="275"/>
      <c r="F327" s="276"/>
    </row>
    <row r="328" spans="1:6" s="231" customFormat="1" x14ac:dyDescent="0.25">
      <c r="A328" s="271"/>
      <c r="B328" s="272"/>
      <c r="C328" s="273"/>
      <c r="D328" s="274"/>
      <c r="E328" s="275"/>
      <c r="F328" s="276"/>
    </row>
    <row r="329" spans="1:6" s="231" customFormat="1" x14ac:dyDescent="0.25">
      <c r="A329" s="271"/>
      <c r="B329" s="272"/>
      <c r="C329" s="273"/>
      <c r="D329" s="274"/>
      <c r="E329" s="275"/>
      <c r="F329" s="276"/>
    </row>
    <row r="330" spans="1:6" s="231" customFormat="1" x14ac:dyDescent="0.25">
      <c r="A330" s="271"/>
      <c r="B330" s="272"/>
      <c r="C330" s="273"/>
      <c r="D330" s="274"/>
      <c r="E330" s="275"/>
      <c r="F330" s="276"/>
    </row>
    <row r="331" spans="1:6" s="231" customFormat="1" x14ac:dyDescent="0.25">
      <c r="A331" s="271"/>
      <c r="B331" s="272"/>
      <c r="C331" s="273"/>
      <c r="D331" s="274"/>
      <c r="E331" s="275"/>
      <c r="F331" s="276"/>
    </row>
    <row r="332" spans="1:6" s="231" customFormat="1" x14ac:dyDescent="0.25">
      <c r="A332" s="271"/>
      <c r="B332" s="272"/>
      <c r="C332" s="273"/>
      <c r="D332" s="274"/>
      <c r="E332" s="275"/>
      <c r="F332" s="276"/>
    </row>
    <row r="333" spans="1:6" s="231" customFormat="1" x14ac:dyDescent="0.25">
      <c r="A333" s="271"/>
      <c r="B333" s="272"/>
      <c r="C333" s="273"/>
      <c r="D333" s="274"/>
      <c r="E333" s="275"/>
      <c r="F333" s="276"/>
    </row>
    <row r="334" spans="1:6" s="231" customFormat="1" x14ac:dyDescent="0.25">
      <c r="A334" s="271"/>
      <c r="B334" s="272"/>
      <c r="C334" s="273"/>
      <c r="D334" s="274"/>
      <c r="E334" s="275"/>
      <c r="F334" s="276"/>
    </row>
    <row r="335" spans="1:6" s="231" customFormat="1" x14ac:dyDescent="0.25">
      <c r="A335" s="271"/>
      <c r="B335" s="272"/>
      <c r="C335" s="273"/>
      <c r="D335" s="274"/>
      <c r="E335" s="275"/>
      <c r="F335" s="276"/>
    </row>
    <row r="336" spans="1:6" s="231" customFormat="1" x14ac:dyDescent="0.25">
      <c r="A336" s="271"/>
      <c r="B336" s="272"/>
      <c r="C336" s="273"/>
      <c r="D336" s="274"/>
      <c r="E336" s="275"/>
      <c r="F336" s="276"/>
    </row>
    <row r="337" spans="1:6" s="231" customFormat="1" x14ac:dyDescent="0.25">
      <c r="A337" s="271"/>
      <c r="B337" s="272"/>
      <c r="C337" s="273"/>
      <c r="D337" s="274"/>
      <c r="E337" s="275"/>
      <c r="F337" s="276"/>
    </row>
    <row r="338" spans="1:6" s="231" customFormat="1" x14ac:dyDescent="0.25">
      <c r="A338" s="271"/>
      <c r="B338" s="272"/>
      <c r="C338" s="273"/>
      <c r="D338" s="274"/>
      <c r="E338" s="275"/>
      <c r="F338" s="276"/>
    </row>
    <row r="339" spans="1:6" s="231" customFormat="1" x14ac:dyDescent="0.25">
      <c r="A339" s="271"/>
      <c r="B339" s="272"/>
      <c r="C339" s="273"/>
      <c r="D339" s="274"/>
      <c r="E339" s="275"/>
      <c r="F339" s="276"/>
    </row>
    <row r="340" spans="1:6" s="231" customFormat="1" x14ac:dyDescent="0.25">
      <c r="A340" s="271"/>
      <c r="B340" s="272"/>
      <c r="C340" s="273"/>
      <c r="D340" s="274"/>
      <c r="E340" s="275"/>
      <c r="F340" s="276"/>
    </row>
    <row r="341" spans="1:6" s="231" customFormat="1" x14ac:dyDescent="0.25">
      <c r="A341" s="271"/>
      <c r="B341" s="272"/>
      <c r="C341" s="273"/>
      <c r="D341" s="274"/>
      <c r="E341" s="275"/>
      <c r="F341" s="276"/>
    </row>
    <row r="342" spans="1:6" s="231" customFormat="1" x14ac:dyDescent="0.25">
      <c r="A342" s="271"/>
      <c r="B342" s="272"/>
      <c r="C342" s="273"/>
      <c r="D342" s="274"/>
      <c r="E342" s="275"/>
      <c r="F342" s="276"/>
    </row>
    <row r="343" spans="1:6" s="231" customFormat="1" x14ac:dyDescent="0.25">
      <c r="A343" s="271"/>
      <c r="B343" s="272"/>
      <c r="C343" s="273"/>
      <c r="D343" s="274"/>
      <c r="E343" s="275"/>
      <c r="F343" s="276"/>
    </row>
    <row r="344" spans="1:6" s="231" customFormat="1" x14ac:dyDescent="0.25">
      <c r="A344" s="271"/>
      <c r="B344" s="272"/>
      <c r="C344" s="273"/>
      <c r="D344" s="274"/>
      <c r="E344" s="275"/>
      <c r="F344" s="276"/>
    </row>
    <row r="345" spans="1:6" s="231" customFormat="1" x14ac:dyDescent="0.25">
      <c r="A345" s="271"/>
      <c r="B345" s="272"/>
      <c r="C345" s="273"/>
      <c r="D345" s="274"/>
      <c r="E345" s="275"/>
      <c r="F345" s="276"/>
    </row>
    <row r="346" spans="1:6" s="231" customFormat="1" x14ac:dyDescent="0.25">
      <c r="A346" s="271"/>
      <c r="B346" s="272"/>
      <c r="C346" s="273"/>
      <c r="D346" s="274"/>
      <c r="E346" s="275"/>
      <c r="F346" s="276"/>
    </row>
    <row r="347" spans="1:6" s="231" customFormat="1" x14ac:dyDescent="0.25">
      <c r="A347" s="271"/>
      <c r="B347" s="272"/>
      <c r="C347" s="273"/>
      <c r="D347" s="274"/>
      <c r="E347" s="275"/>
      <c r="F347" s="276"/>
    </row>
    <row r="348" spans="1:6" s="231" customFormat="1" x14ac:dyDescent="0.25">
      <c r="A348" s="271"/>
      <c r="B348" s="272"/>
      <c r="C348" s="273"/>
      <c r="D348" s="274"/>
      <c r="E348" s="275"/>
      <c r="F348" s="276"/>
    </row>
    <row r="349" spans="1:6" s="231" customFormat="1" x14ac:dyDescent="0.25">
      <c r="A349" s="271"/>
      <c r="B349" s="272"/>
      <c r="C349" s="273"/>
      <c r="D349" s="274"/>
      <c r="E349" s="275"/>
      <c r="F349" s="276"/>
    </row>
    <row r="350" spans="1:6" s="231" customFormat="1" x14ac:dyDescent="0.25">
      <c r="A350" s="271"/>
      <c r="B350" s="272"/>
      <c r="C350" s="273"/>
      <c r="D350" s="274"/>
      <c r="E350" s="275"/>
      <c r="F350" s="276"/>
    </row>
    <row r="351" spans="1:6" s="231" customFormat="1" x14ac:dyDescent="0.25">
      <c r="A351" s="271"/>
      <c r="B351" s="272"/>
      <c r="C351" s="273"/>
      <c r="D351" s="274"/>
      <c r="E351" s="275"/>
      <c r="F351" s="276"/>
    </row>
    <row r="352" spans="1:6" s="231" customFormat="1" x14ac:dyDescent="0.25">
      <c r="A352" s="271"/>
      <c r="B352" s="272"/>
      <c r="C352" s="273"/>
      <c r="D352" s="274"/>
      <c r="E352" s="275"/>
      <c r="F352" s="276"/>
    </row>
    <row r="353" spans="1:6" s="231" customFormat="1" x14ac:dyDescent="0.25">
      <c r="A353" s="271"/>
      <c r="B353" s="272"/>
      <c r="C353" s="273"/>
      <c r="D353" s="274"/>
      <c r="E353" s="275"/>
      <c r="F353" s="276"/>
    </row>
    <row r="354" spans="1:6" s="231" customFormat="1" x14ac:dyDescent="0.25">
      <c r="A354" s="271"/>
      <c r="B354" s="272"/>
      <c r="C354" s="273"/>
      <c r="D354" s="274"/>
      <c r="E354" s="275"/>
      <c r="F354" s="276"/>
    </row>
    <row r="355" spans="1:6" s="231" customFormat="1" x14ac:dyDescent="0.25">
      <c r="A355" s="271"/>
      <c r="B355" s="272"/>
      <c r="C355" s="273"/>
      <c r="D355" s="274"/>
      <c r="E355" s="275"/>
      <c r="F355" s="276"/>
    </row>
    <row r="356" spans="1:6" s="231" customFormat="1" x14ac:dyDescent="0.25">
      <c r="A356" s="271"/>
      <c r="B356" s="272"/>
      <c r="C356" s="273"/>
      <c r="D356" s="274"/>
      <c r="E356" s="275"/>
      <c r="F356" s="276"/>
    </row>
    <row r="357" spans="1:6" s="231" customFormat="1" x14ac:dyDescent="0.25">
      <c r="A357" s="271"/>
      <c r="B357" s="272"/>
      <c r="C357" s="273"/>
      <c r="D357" s="274"/>
      <c r="E357" s="275"/>
      <c r="F357" s="276"/>
    </row>
    <row r="358" spans="1:6" s="231" customFormat="1" x14ac:dyDescent="0.25">
      <c r="A358" s="271"/>
      <c r="B358" s="272"/>
      <c r="C358" s="273"/>
      <c r="D358" s="274"/>
      <c r="E358" s="275"/>
      <c r="F358" s="276"/>
    </row>
    <row r="359" spans="1:6" s="231" customFormat="1" x14ac:dyDescent="0.25">
      <c r="A359" s="271"/>
      <c r="B359" s="272"/>
      <c r="C359" s="273"/>
      <c r="D359" s="274"/>
      <c r="E359" s="275"/>
      <c r="F359" s="276"/>
    </row>
    <row r="360" spans="1:6" s="231" customFormat="1" x14ac:dyDescent="0.25">
      <c r="A360" s="271"/>
      <c r="B360" s="272"/>
      <c r="C360" s="273"/>
      <c r="D360" s="274"/>
      <c r="E360" s="275"/>
      <c r="F360" s="276"/>
    </row>
    <row r="361" spans="1:6" s="231" customFormat="1" x14ac:dyDescent="0.25">
      <c r="A361" s="271"/>
      <c r="B361" s="272"/>
      <c r="C361" s="273"/>
      <c r="D361" s="274"/>
      <c r="E361" s="275"/>
      <c r="F361" s="276"/>
    </row>
    <row r="362" spans="1:6" s="231" customFormat="1" x14ac:dyDescent="0.25">
      <c r="A362" s="271"/>
      <c r="B362" s="272"/>
      <c r="C362" s="273"/>
      <c r="D362" s="274"/>
      <c r="E362" s="275"/>
      <c r="F362" s="276"/>
    </row>
    <row r="363" spans="1:6" s="231" customFormat="1" x14ac:dyDescent="0.25">
      <c r="A363" s="271"/>
      <c r="B363" s="272"/>
      <c r="C363" s="273"/>
      <c r="D363" s="274"/>
      <c r="E363" s="275"/>
      <c r="F363" s="276"/>
    </row>
    <row r="364" spans="1:6" s="231" customFormat="1" x14ac:dyDescent="0.25">
      <c r="A364" s="271"/>
      <c r="B364" s="272"/>
      <c r="C364" s="273"/>
      <c r="D364" s="274"/>
      <c r="E364" s="275"/>
      <c r="F364" s="276"/>
    </row>
    <row r="365" spans="1:6" s="231" customFormat="1" x14ac:dyDescent="0.25">
      <c r="A365" s="271"/>
      <c r="B365" s="272"/>
      <c r="C365" s="273"/>
      <c r="D365" s="274"/>
      <c r="E365" s="275"/>
      <c r="F365" s="276"/>
    </row>
    <row r="366" spans="1:6" s="231" customFormat="1" x14ac:dyDescent="0.25">
      <c r="A366" s="271"/>
      <c r="B366" s="272"/>
      <c r="C366" s="273"/>
      <c r="D366" s="274"/>
      <c r="E366" s="275"/>
      <c r="F366" s="276"/>
    </row>
    <row r="367" spans="1:6" s="231" customFormat="1" x14ac:dyDescent="0.25">
      <c r="A367" s="271"/>
      <c r="B367" s="272"/>
      <c r="C367" s="273"/>
      <c r="D367" s="274"/>
      <c r="E367" s="275"/>
      <c r="F367" s="276"/>
    </row>
    <row r="368" spans="1:6" s="231" customFormat="1" x14ac:dyDescent="0.25">
      <c r="A368" s="271"/>
      <c r="B368" s="272"/>
      <c r="C368" s="273"/>
      <c r="D368" s="274"/>
      <c r="E368" s="275"/>
      <c r="F368" s="276"/>
    </row>
    <row r="369" spans="1:6" s="231" customFormat="1" x14ac:dyDescent="0.25">
      <c r="A369" s="271"/>
      <c r="B369" s="272"/>
      <c r="C369" s="273"/>
      <c r="D369" s="274"/>
      <c r="E369" s="275"/>
      <c r="F369" s="276"/>
    </row>
    <row r="370" spans="1:6" s="231" customFormat="1" x14ac:dyDescent="0.25">
      <c r="A370" s="271"/>
      <c r="B370" s="272"/>
      <c r="C370" s="273"/>
      <c r="D370" s="274"/>
      <c r="E370" s="275"/>
      <c r="F370" s="276"/>
    </row>
    <row r="371" spans="1:6" s="231" customFormat="1" x14ac:dyDescent="0.25">
      <c r="A371" s="271"/>
      <c r="B371" s="272"/>
      <c r="C371" s="273"/>
      <c r="D371" s="274"/>
      <c r="E371" s="275"/>
      <c r="F371" s="276"/>
    </row>
    <row r="372" spans="1:6" s="231" customFormat="1" x14ac:dyDescent="0.25">
      <c r="A372" s="271"/>
      <c r="B372" s="272"/>
      <c r="C372" s="273"/>
      <c r="D372" s="274"/>
      <c r="E372" s="275"/>
      <c r="F372" s="276"/>
    </row>
    <row r="373" spans="1:6" s="231" customFormat="1" x14ac:dyDescent="0.25">
      <c r="A373" s="271"/>
      <c r="B373" s="272"/>
      <c r="C373" s="273"/>
      <c r="D373" s="274"/>
      <c r="E373" s="275"/>
      <c r="F373" s="276"/>
    </row>
    <row r="374" spans="1:6" s="231" customFormat="1" x14ac:dyDescent="0.25">
      <c r="A374" s="271"/>
      <c r="B374" s="272"/>
      <c r="C374" s="273"/>
      <c r="D374" s="274"/>
      <c r="E374" s="275"/>
      <c r="F374" s="276"/>
    </row>
    <row r="375" spans="1:6" s="231" customFormat="1" x14ac:dyDescent="0.25">
      <c r="A375" s="271"/>
      <c r="B375" s="272"/>
      <c r="C375" s="273"/>
      <c r="D375" s="274"/>
      <c r="E375" s="275"/>
      <c r="F375" s="276"/>
    </row>
    <row r="376" spans="1:6" s="231" customFormat="1" x14ac:dyDescent="0.25">
      <c r="A376" s="271"/>
      <c r="B376" s="272"/>
      <c r="C376" s="273"/>
      <c r="D376" s="274"/>
      <c r="E376" s="275"/>
      <c r="F376" s="276"/>
    </row>
    <row r="377" spans="1:6" s="231" customFormat="1" x14ac:dyDescent="0.25">
      <c r="A377" s="271"/>
      <c r="B377" s="272"/>
      <c r="C377" s="273"/>
      <c r="D377" s="274"/>
      <c r="E377" s="275"/>
      <c r="F377" s="276"/>
    </row>
    <row r="378" spans="1:6" s="231" customFormat="1" x14ac:dyDescent="0.25">
      <c r="A378" s="271"/>
      <c r="B378" s="272"/>
      <c r="C378" s="273"/>
      <c r="D378" s="274"/>
      <c r="E378" s="275"/>
      <c r="F378" s="276"/>
    </row>
    <row r="379" spans="1:6" s="231" customFormat="1" x14ac:dyDescent="0.25">
      <c r="A379" s="271"/>
      <c r="B379" s="272"/>
      <c r="C379" s="273"/>
      <c r="D379" s="274"/>
      <c r="E379" s="275"/>
      <c r="F379" s="276"/>
    </row>
    <row r="380" spans="1:6" s="231" customFormat="1" x14ac:dyDescent="0.25">
      <c r="A380" s="271"/>
      <c r="B380" s="272"/>
      <c r="C380" s="273"/>
      <c r="D380" s="274"/>
      <c r="E380" s="275"/>
      <c r="F380" s="276"/>
    </row>
    <row r="381" spans="1:6" s="231" customFormat="1" x14ac:dyDescent="0.25">
      <c r="A381" s="271"/>
      <c r="B381" s="272"/>
      <c r="C381" s="273"/>
      <c r="D381" s="274"/>
      <c r="E381" s="275"/>
      <c r="F381" s="276"/>
    </row>
    <row r="382" spans="1:6" s="231" customFormat="1" x14ac:dyDescent="0.25">
      <c r="A382" s="271"/>
      <c r="B382" s="272"/>
      <c r="C382" s="273"/>
      <c r="D382" s="274"/>
      <c r="E382" s="275"/>
      <c r="F382" s="276"/>
    </row>
    <row r="383" spans="1:6" s="231" customFormat="1" x14ac:dyDescent="0.25">
      <c r="A383" s="271"/>
      <c r="B383" s="272"/>
      <c r="C383" s="273"/>
      <c r="D383" s="274"/>
      <c r="E383" s="275"/>
      <c r="F383" s="276"/>
    </row>
    <row r="384" spans="1:6" s="231" customFormat="1" x14ac:dyDescent="0.25">
      <c r="A384" s="271"/>
      <c r="B384" s="272"/>
      <c r="C384" s="273"/>
      <c r="D384" s="274"/>
      <c r="E384" s="275"/>
      <c r="F384" s="276"/>
    </row>
    <row r="385" spans="1:6" s="231" customFormat="1" x14ac:dyDescent="0.25">
      <c r="A385" s="271"/>
      <c r="B385" s="272"/>
      <c r="C385" s="273"/>
      <c r="D385" s="274"/>
      <c r="E385" s="275"/>
      <c r="F385" s="276"/>
    </row>
    <row r="386" spans="1:6" s="231" customFormat="1" x14ac:dyDescent="0.25">
      <c r="A386" s="271"/>
      <c r="B386" s="272"/>
      <c r="C386" s="273"/>
      <c r="D386" s="274"/>
      <c r="E386" s="275"/>
      <c r="F386" s="276"/>
    </row>
    <row r="387" spans="1:6" s="231" customFormat="1" x14ac:dyDescent="0.25">
      <c r="A387" s="271"/>
      <c r="B387" s="272"/>
      <c r="C387" s="273"/>
      <c r="D387" s="274"/>
      <c r="E387" s="275"/>
      <c r="F387" s="276"/>
    </row>
    <row r="388" spans="1:6" s="231" customFormat="1" x14ac:dyDescent="0.25">
      <c r="A388" s="271"/>
      <c r="B388" s="272"/>
      <c r="C388" s="273"/>
      <c r="D388" s="274"/>
      <c r="E388" s="275"/>
      <c r="F388" s="276"/>
    </row>
    <row r="389" spans="1:6" s="231" customFormat="1" x14ac:dyDescent="0.25">
      <c r="A389" s="271"/>
      <c r="B389" s="272"/>
      <c r="C389" s="273"/>
      <c r="D389" s="274"/>
      <c r="E389" s="275"/>
      <c r="F389" s="276"/>
    </row>
    <row r="390" spans="1:6" s="231" customFormat="1" x14ac:dyDescent="0.25">
      <c r="A390" s="271"/>
      <c r="B390" s="272"/>
      <c r="C390" s="273"/>
      <c r="D390" s="274"/>
      <c r="E390" s="275"/>
      <c r="F390" s="276"/>
    </row>
    <row r="391" spans="1:6" s="231" customFormat="1" x14ac:dyDescent="0.25">
      <c r="A391" s="271"/>
      <c r="B391" s="272"/>
      <c r="C391" s="273"/>
      <c r="D391" s="274"/>
      <c r="E391" s="275"/>
      <c r="F391" s="276"/>
    </row>
    <row r="392" spans="1:6" s="231" customFormat="1" x14ac:dyDescent="0.25">
      <c r="A392" s="271"/>
      <c r="B392" s="272"/>
      <c r="C392" s="273"/>
      <c r="D392" s="274"/>
      <c r="E392" s="275"/>
      <c r="F392" s="276"/>
    </row>
    <row r="393" spans="1:6" s="231" customFormat="1" x14ac:dyDescent="0.25">
      <c r="A393" s="271"/>
      <c r="B393" s="272"/>
      <c r="C393" s="273"/>
      <c r="D393" s="274"/>
      <c r="E393" s="275"/>
      <c r="F393" s="276"/>
    </row>
    <row r="394" spans="1:6" s="231" customFormat="1" x14ac:dyDescent="0.25">
      <c r="A394" s="271"/>
      <c r="B394" s="272"/>
      <c r="C394" s="273"/>
      <c r="D394" s="274"/>
      <c r="E394" s="275"/>
      <c r="F394" s="276"/>
    </row>
  </sheetData>
  <autoFilter ref="A10:F10"/>
  <mergeCells count="11">
    <mergeCell ref="C1:F1"/>
    <mergeCell ref="A212:S212"/>
    <mergeCell ref="A214:S214"/>
    <mergeCell ref="A216:S216"/>
    <mergeCell ref="B8:F8"/>
    <mergeCell ref="D6:F6"/>
    <mergeCell ref="D5:F5"/>
    <mergeCell ref="D2:F2"/>
    <mergeCell ref="B3:C3"/>
    <mergeCell ref="D3:F3"/>
    <mergeCell ref="D4:F4"/>
  </mergeCells>
  <pageMargins left="0.25" right="0.25" top="0.43" bottom="0.43" header="0.3" footer="0.3"/>
  <pageSetup paperSize="9" scale="6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H34"/>
  <sheetViews>
    <sheetView zoomScale="55" zoomScaleNormal="55" workbookViewId="0">
      <selection activeCell="D21" sqref="D21"/>
    </sheetView>
  </sheetViews>
  <sheetFormatPr defaultRowHeight="15" x14ac:dyDescent="0.25"/>
  <cols>
    <col min="2" max="2" width="6.28515625" style="108" customWidth="1"/>
    <col min="3" max="3" width="15.5703125" style="109" customWidth="1"/>
    <col min="4" max="4" width="73.7109375" style="109" customWidth="1"/>
    <col min="5" max="5" width="35.28515625" style="110" customWidth="1"/>
    <col min="6" max="6" width="18.7109375" style="110" customWidth="1"/>
    <col min="7" max="7" width="14.7109375" style="110" customWidth="1"/>
    <col min="8" max="8" width="22.140625" style="110" customWidth="1"/>
    <col min="242" max="242" width="6.28515625" customWidth="1"/>
    <col min="243" max="243" width="29.7109375" customWidth="1"/>
    <col min="244" max="244" width="19.28515625" customWidth="1"/>
    <col min="245" max="245" width="19.42578125" customWidth="1"/>
    <col min="246" max="246" width="16.7109375" customWidth="1"/>
    <col min="247" max="247" width="14.5703125" customWidth="1"/>
    <col min="248" max="248" width="13.7109375" customWidth="1"/>
    <col min="249" max="249" width="18.7109375" customWidth="1"/>
    <col min="250" max="250" width="12" customWidth="1"/>
    <col min="251" max="251" width="17.5703125" customWidth="1"/>
    <col min="252" max="252" width="21.28515625" customWidth="1"/>
    <col min="253" max="253" width="18.7109375" customWidth="1"/>
    <col min="254" max="254" width="11.5703125" customWidth="1"/>
    <col min="255" max="255" width="22.42578125" customWidth="1"/>
    <col min="256" max="256" width="11.7109375" customWidth="1"/>
    <col min="257" max="257" width="9.5703125" customWidth="1"/>
    <col min="258" max="260" width="9.42578125" customWidth="1"/>
    <col min="261" max="263" width="0" hidden="1" customWidth="1"/>
    <col min="498" max="498" width="6.28515625" customWidth="1"/>
    <col min="499" max="499" width="29.7109375" customWidth="1"/>
    <col min="500" max="500" width="19.28515625" customWidth="1"/>
    <col min="501" max="501" width="19.42578125" customWidth="1"/>
    <col min="502" max="502" width="16.7109375" customWidth="1"/>
    <col min="503" max="503" width="14.5703125" customWidth="1"/>
    <col min="504" max="504" width="13.7109375" customWidth="1"/>
    <col min="505" max="505" width="18.7109375" customWidth="1"/>
    <col min="506" max="506" width="12" customWidth="1"/>
    <col min="507" max="507" width="17.5703125" customWidth="1"/>
    <col min="508" max="508" width="21.28515625" customWidth="1"/>
    <col min="509" max="509" width="18.7109375" customWidth="1"/>
    <col min="510" max="510" width="11.5703125" customWidth="1"/>
    <col min="511" max="511" width="22.42578125" customWidth="1"/>
    <col min="512" max="512" width="11.7109375" customWidth="1"/>
    <col min="513" max="513" width="9.5703125" customWidth="1"/>
    <col min="514" max="516" width="9.42578125" customWidth="1"/>
    <col min="517" max="519" width="0" hidden="1" customWidth="1"/>
    <col min="754" max="754" width="6.28515625" customWidth="1"/>
    <col min="755" max="755" width="29.7109375" customWidth="1"/>
    <col min="756" max="756" width="19.28515625" customWidth="1"/>
    <col min="757" max="757" width="19.42578125" customWidth="1"/>
    <col min="758" max="758" width="16.7109375" customWidth="1"/>
    <col min="759" max="759" width="14.5703125" customWidth="1"/>
    <col min="760" max="760" width="13.7109375" customWidth="1"/>
    <col min="761" max="761" width="18.7109375" customWidth="1"/>
    <col min="762" max="762" width="12" customWidth="1"/>
    <col min="763" max="763" width="17.5703125" customWidth="1"/>
    <col min="764" max="764" width="21.28515625" customWidth="1"/>
    <col min="765" max="765" width="18.7109375" customWidth="1"/>
    <col min="766" max="766" width="11.5703125" customWidth="1"/>
    <col min="767" max="767" width="22.42578125" customWidth="1"/>
    <col min="768" max="768" width="11.7109375" customWidth="1"/>
    <col min="769" max="769" width="9.5703125" customWidth="1"/>
    <col min="770" max="772" width="9.42578125" customWidth="1"/>
    <col min="773" max="775" width="0" hidden="1" customWidth="1"/>
    <col min="1010" max="1010" width="6.28515625" customWidth="1"/>
    <col min="1011" max="1011" width="29.7109375" customWidth="1"/>
    <col min="1012" max="1012" width="19.28515625" customWidth="1"/>
    <col min="1013" max="1013" width="19.42578125" customWidth="1"/>
    <col min="1014" max="1014" width="16.7109375" customWidth="1"/>
    <col min="1015" max="1015" width="14.5703125" customWidth="1"/>
    <col min="1016" max="1016" width="13.7109375" customWidth="1"/>
    <col min="1017" max="1017" width="18.7109375" customWidth="1"/>
    <col min="1018" max="1018" width="12" customWidth="1"/>
    <col min="1019" max="1019" width="17.5703125" customWidth="1"/>
    <col min="1020" max="1020" width="21.28515625" customWidth="1"/>
    <col min="1021" max="1021" width="18.7109375" customWidth="1"/>
    <col min="1022" max="1022" width="11.5703125" customWidth="1"/>
    <col min="1023" max="1023" width="22.42578125" customWidth="1"/>
    <col min="1024" max="1024" width="11.7109375" customWidth="1"/>
    <col min="1025" max="1025" width="9.5703125" customWidth="1"/>
    <col min="1026" max="1028" width="9.42578125" customWidth="1"/>
    <col min="1029" max="1031" width="0" hidden="1" customWidth="1"/>
    <col min="1266" max="1266" width="6.28515625" customWidth="1"/>
    <col min="1267" max="1267" width="29.7109375" customWidth="1"/>
    <col min="1268" max="1268" width="19.28515625" customWidth="1"/>
    <col min="1269" max="1269" width="19.42578125" customWidth="1"/>
    <col min="1270" max="1270" width="16.7109375" customWidth="1"/>
    <col min="1271" max="1271" width="14.5703125" customWidth="1"/>
    <col min="1272" max="1272" width="13.7109375" customWidth="1"/>
    <col min="1273" max="1273" width="18.7109375" customWidth="1"/>
    <col min="1274" max="1274" width="12" customWidth="1"/>
    <col min="1275" max="1275" width="17.5703125" customWidth="1"/>
    <col min="1276" max="1276" width="21.28515625" customWidth="1"/>
    <col min="1277" max="1277" width="18.7109375" customWidth="1"/>
    <col min="1278" max="1278" width="11.5703125" customWidth="1"/>
    <col min="1279" max="1279" width="22.42578125" customWidth="1"/>
    <col min="1280" max="1280" width="11.7109375" customWidth="1"/>
    <col min="1281" max="1281" width="9.5703125" customWidth="1"/>
    <col min="1282" max="1284" width="9.42578125" customWidth="1"/>
    <col min="1285" max="1287" width="0" hidden="1" customWidth="1"/>
    <col min="1522" max="1522" width="6.28515625" customWidth="1"/>
    <col min="1523" max="1523" width="29.7109375" customWidth="1"/>
    <col min="1524" max="1524" width="19.28515625" customWidth="1"/>
    <col min="1525" max="1525" width="19.42578125" customWidth="1"/>
    <col min="1526" max="1526" width="16.7109375" customWidth="1"/>
    <col min="1527" max="1527" width="14.5703125" customWidth="1"/>
    <col min="1528" max="1528" width="13.7109375" customWidth="1"/>
    <col min="1529" max="1529" width="18.7109375" customWidth="1"/>
    <col min="1530" max="1530" width="12" customWidth="1"/>
    <col min="1531" max="1531" width="17.5703125" customWidth="1"/>
    <col min="1532" max="1532" width="21.28515625" customWidth="1"/>
    <col min="1533" max="1533" width="18.7109375" customWidth="1"/>
    <col min="1534" max="1534" width="11.5703125" customWidth="1"/>
    <col min="1535" max="1535" width="22.42578125" customWidth="1"/>
    <col min="1536" max="1536" width="11.7109375" customWidth="1"/>
    <col min="1537" max="1537" width="9.5703125" customWidth="1"/>
    <col min="1538" max="1540" width="9.42578125" customWidth="1"/>
    <col min="1541" max="1543" width="0" hidden="1" customWidth="1"/>
    <col min="1778" max="1778" width="6.28515625" customWidth="1"/>
    <col min="1779" max="1779" width="29.7109375" customWidth="1"/>
    <col min="1780" max="1780" width="19.28515625" customWidth="1"/>
    <col min="1781" max="1781" width="19.42578125" customWidth="1"/>
    <col min="1782" max="1782" width="16.7109375" customWidth="1"/>
    <col min="1783" max="1783" width="14.5703125" customWidth="1"/>
    <col min="1784" max="1784" width="13.7109375" customWidth="1"/>
    <col min="1785" max="1785" width="18.7109375" customWidth="1"/>
    <col min="1786" max="1786" width="12" customWidth="1"/>
    <col min="1787" max="1787" width="17.5703125" customWidth="1"/>
    <col min="1788" max="1788" width="21.28515625" customWidth="1"/>
    <col min="1789" max="1789" width="18.7109375" customWidth="1"/>
    <col min="1790" max="1790" width="11.5703125" customWidth="1"/>
    <col min="1791" max="1791" width="22.42578125" customWidth="1"/>
    <col min="1792" max="1792" width="11.7109375" customWidth="1"/>
    <col min="1793" max="1793" width="9.5703125" customWidth="1"/>
    <col min="1794" max="1796" width="9.42578125" customWidth="1"/>
    <col min="1797" max="1799" width="0" hidden="1" customWidth="1"/>
    <col min="2034" max="2034" width="6.28515625" customWidth="1"/>
    <col min="2035" max="2035" width="29.7109375" customWidth="1"/>
    <col min="2036" max="2036" width="19.28515625" customWidth="1"/>
    <col min="2037" max="2037" width="19.42578125" customWidth="1"/>
    <col min="2038" max="2038" width="16.7109375" customWidth="1"/>
    <col min="2039" max="2039" width="14.5703125" customWidth="1"/>
    <col min="2040" max="2040" width="13.7109375" customWidth="1"/>
    <col min="2041" max="2041" width="18.7109375" customWidth="1"/>
    <col min="2042" max="2042" width="12" customWidth="1"/>
    <col min="2043" max="2043" width="17.5703125" customWidth="1"/>
    <col min="2044" max="2044" width="21.28515625" customWidth="1"/>
    <col min="2045" max="2045" width="18.7109375" customWidth="1"/>
    <col min="2046" max="2046" width="11.5703125" customWidth="1"/>
    <col min="2047" max="2047" width="22.42578125" customWidth="1"/>
    <col min="2048" max="2048" width="11.7109375" customWidth="1"/>
    <col min="2049" max="2049" width="9.5703125" customWidth="1"/>
    <col min="2050" max="2052" width="9.42578125" customWidth="1"/>
    <col min="2053" max="2055" width="0" hidden="1" customWidth="1"/>
    <col min="2290" max="2290" width="6.28515625" customWidth="1"/>
    <col min="2291" max="2291" width="29.7109375" customWidth="1"/>
    <col min="2292" max="2292" width="19.28515625" customWidth="1"/>
    <col min="2293" max="2293" width="19.42578125" customWidth="1"/>
    <col min="2294" max="2294" width="16.7109375" customWidth="1"/>
    <col min="2295" max="2295" width="14.5703125" customWidth="1"/>
    <col min="2296" max="2296" width="13.7109375" customWidth="1"/>
    <col min="2297" max="2297" width="18.7109375" customWidth="1"/>
    <col min="2298" max="2298" width="12" customWidth="1"/>
    <col min="2299" max="2299" width="17.5703125" customWidth="1"/>
    <col min="2300" max="2300" width="21.28515625" customWidth="1"/>
    <col min="2301" max="2301" width="18.7109375" customWidth="1"/>
    <col min="2302" max="2302" width="11.5703125" customWidth="1"/>
    <col min="2303" max="2303" width="22.42578125" customWidth="1"/>
    <col min="2304" max="2304" width="11.7109375" customWidth="1"/>
    <col min="2305" max="2305" width="9.5703125" customWidth="1"/>
    <col min="2306" max="2308" width="9.42578125" customWidth="1"/>
    <col min="2309" max="2311" width="0" hidden="1" customWidth="1"/>
    <col min="2546" max="2546" width="6.28515625" customWidth="1"/>
    <col min="2547" max="2547" width="29.7109375" customWidth="1"/>
    <col min="2548" max="2548" width="19.28515625" customWidth="1"/>
    <col min="2549" max="2549" width="19.42578125" customWidth="1"/>
    <col min="2550" max="2550" width="16.7109375" customWidth="1"/>
    <col min="2551" max="2551" width="14.5703125" customWidth="1"/>
    <col min="2552" max="2552" width="13.7109375" customWidth="1"/>
    <col min="2553" max="2553" width="18.7109375" customWidth="1"/>
    <col min="2554" max="2554" width="12" customWidth="1"/>
    <col min="2555" max="2555" width="17.5703125" customWidth="1"/>
    <col min="2556" max="2556" width="21.28515625" customWidth="1"/>
    <col min="2557" max="2557" width="18.7109375" customWidth="1"/>
    <col min="2558" max="2558" width="11.5703125" customWidth="1"/>
    <col min="2559" max="2559" width="22.42578125" customWidth="1"/>
    <col min="2560" max="2560" width="11.7109375" customWidth="1"/>
    <col min="2561" max="2561" width="9.5703125" customWidth="1"/>
    <col min="2562" max="2564" width="9.42578125" customWidth="1"/>
    <col min="2565" max="2567" width="0" hidden="1" customWidth="1"/>
    <col min="2802" max="2802" width="6.28515625" customWidth="1"/>
    <col min="2803" max="2803" width="29.7109375" customWidth="1"/>
    <col min="2804" max="2804" width="19.28515625" customWidth="1"/>
    <col min="2805" max="2805" width="19.42578125" customWidth="1"/>
    <col min="2806" max="2806" width="16.7109375" customWidth="1"/>
    <col min="2807" max="2807" width="14.5703125" customWidth="1"/>
    <col min="2808" max="2808" width="13.7109375" customWidth="1"/>
    <col min="2809" max="2809" width="18.7109375" customWidth="1"/>
    <col min="2810" max="2810" width="12" customWidth="1"/>
    <col min="2811" max="2811" width="17.5703125" customWidth="1"/>
    <col min="2812" max="2812" width="21.28515625" customWidth="1"/>
    <col min="2813" max="2813" width="18.7109375" customWidth="1"/>
    <col min="2814" max="2814" width="11.5703125" customWidth="1"/>
    <col min="2815" max="2815" width="22.42578125" customWidth="1"/>
    <col min="2816" max="2816" width="11.7109375" customWidth="1"/>
    <col min="2817" max="2817" width="9.5703125" customWidth="1"/>
    <col min="2818" max="2820" width="9.42578125" customWidth="1"/>
    <col min="2821" max="2823" width="0" hidden="1" customWidth="1"/>
    <col min="3058" max="3058" width="6.28515625" customWidth="1"/>
    <col min="3059" max="3059" width="29.7109375" customWidth="1"/>
    <col min="3060" max="3060" width="19.28515625" customWidth="1"/>
    <col min="3061" max="3061" width="19.42578125" customWidth="1"/>
    <col min="3062" max="3062" width="16.7109375" customWidth="1"/>
    <col min="3063" max="3063" width="14.5703125" customWidth="1"/>
    <col min="3064" max="3064" width="13.7109375" customWidth="1"/>
    <col min="3065" max="3065" width="18.7109375" customWidth="1"/>
    <col min="3066" max="3066" width="12" customWidth="1"/>
    <col min="3067" max="3067" width="17.5703125" customWidth="1"/>
    <col min="3068" max="3068" width="21.28515625" customWidth="1"/>
    <col min="3069" max="3069" width="18.7109375" customWidth="1"/>
    <col min="3070" max="3070" width="11.5703125" customWidth="1"/>
    <col min="3071" max="3071" width="22.42578125" customWidth="1"/>
    <col min="3072" max="3072" width="11.7109375" customWidth="1"/>
    <col min="3073" max="3073" width="9.5703125" customWidth="1"/>
    <col min="3074" max="3076" width="9.42578125" customWidth="1"/>
    <col min="3077" max="3079" width="0" hidden="1" customWidth="1"/>
    <col min="3314" max="3314" width="6.28515625" customWidth="1"/>
    <col min="3315" max="3315" width="29.7109375" customWidth="1"/>
    <col min="3316" max="3316" width="19.28515625" customWidth="1"/>
    <col min="3317" max="3317" width="19.42578125" customWidth="1"/>
    <col min="3318" max="3318" width="16.7109375" customWidth="1"/>
    <col min="3319" max="3319" width="14.5703125" customWidth="1"/>
    <col min="3320" max="3320" width="13.7109375" customWidth="1"/>
    <col min="3321" max="3321" width="18.7109375" customWidth="1"/>
    <col min="3322" max="3322" width="12" customWidth="1"/>
    <col min="3323" max="3323" width="17.5703125" customWidth="1"/>
    <col min="3324" max="3324" width="21.28515625" customWidth="1"/>
    <col min="3325" max="3325" width="18.7109375" customWidth="1"/>
    <col min="3326" max="3326" width="11.5703125" customWidth="1"/>
    <col min="3327" max="3327" width="22.42578125" customWidth="1"/>
    <col min="3328" max="3328" width="11.7109375" customWidth="1"/>
    <col min="3329" max="3329" width="9.5703125" customWidth="1"/>
    <col min="3330" max="3332" width="9.42578125" customWidth="1"/>
    <col min="3333" max="3335" width="0" hidden="1" customWidth="1"/>
    <col min="3570" max="3570" width="6.28515625" customWidth="1"/>
    <col min="3571" max="3571" width="29.7109375" customWidth="1"/>
    <col min="3572" max="3572" width="19.28515625" customWidth="1"/>
    <col min="3573" max="3573" width="19.42578125" customWidth="1"/>
    <col min="3574" max="3574" width="16.7109375" customWidth="1"/>
    <col min="3575" max="3575" width="14.5703125" customWidth="1"/>
    <col min="3576" max="3576" width="13.7109375" customWidth="1"/>
    <col min="3577" max="3577" width="18.7109375" customWidth="1"/>
    <col min="3578" max="3578" width="12" customWidth="1"/>
    <col min="3579" max="3579" width="17.5703125" customWidth="1"/>
    <col min="3580" max="3580" width="21.28515625" customWidth="1"/>
    <col min="3581" max="3581" width="18.7109375" customWidth="1"/>
    <col min="3582" max="3582" width="11.5703125" customWidth="1"/>
    <col min="3583" max="3583" width="22.42578125" customWidth="1"/>
    <col min="3584" max="3584" width="11.7109375" customWidth="1"/>
    <col min="3585" max="3585" width="9.5703125" customWidth="1"/>
    <col min="3586" max="3588" width="9.42578125" customWidth="1"/>
    <col min="3589" max="3591" width="0" hidden="1" customWidth="1"/>
    <col min="3826" max="3826" width="6.28515625" customWidth="1"/>
    <col min="3827" max="3827" width="29.7109375" customWidth="1"/>
    <col min="3828" max="3828" width="19.28515625" customWidth="1"/>
    <col min="3829" max="3829" width="19.42578125" customWidth="1"/>
    <col min="3830" max="3830" width="16.7109375" customWidth="1"/>
    <col min="3831" max="3831" width="14.5703125" customWidth="1"/>
    <col min="3832" max="3832" width="13.7109375" customWidth="1"/>
    <col min="3833" max="3833" width="18.7109375" customWidth="1"/>
    <col min="3834" max="3834" width="12" customWidth="1"/>
    <col min="3835" max="3835" width="17.5703125" customWidth="1"/>
    <col min="3836" max="3836" width="21.28515625" customWidth="1"/>
    <col min="3837" max="3837" width="18.7109375" customWidth="1"/>
    <col min="3838" max="3838" width="11.5703125" customWidth="1"/>
    <col min="3839" max="3839" width="22.42578125" customWidth="1"/>
    <col min="3840" max="3840" width="11.7109375" customWidth="1"/>
    <col min="3841" max="3841" width="9.5703125" customWidth="1"/>
    <col min="3842" max="3844" width="9.42578125" customWidth="1"/>
    <col min="3845" max="3847" width="0" hidden="1" customWidth="1"/>
    <col min="4082" max="4082" width="6.28515625" customWidth="1"/>
    <col min="4083" max="4083" width="29.7109375" customWidth="1"/>
    <col min="4084" max="4084" width="19.28515625" customWidth="1"/>
    <col min="4085" max="4085" width="19.42578125" customWidth="1"/>
    <col min="4086" max="4086" width="16.7109375" customWidth="1"/>
    <col min="4087" max="4087" width="14.5703125" customWidth="1"/>
    <col min="4088" max="4088" width="13.7109375" customWidth="1"/>
    <col min="4089" max="4089" width="18.7109375" customWidth="1"/>
    <col min="4090" max="4090" width="12" customWidth="1"/>
    <col min="4091" max="4091" width="17.5703125" customWidth="1"/>
    <col min="4092" max="4092" width="21.28515625" customWidth="1"/>
    <col min="4093" max="4093" width="18.7109375" customWidth="1"/>
    <col min="4094" max="4094" width="11.5703125" customWidth="1"/>
    <col min="4095" max="4095" width="22.42578125" customWidth="1"/>
    <col min="4096" max="4096" width="11.7109375" customWidth="1"/>
    <col min="4097" max="4097" width="9.5703125" customWidth="1"/>
    <col min="4098" max="4100" width="9.42578125" customWidth="1"/>
    <col min="4101" max="4103" width="0" hidden="1" customWidth="1"/>
    <col min="4338" max="4338" width="6.28515625" customWidth="1"/>
    <col min="4339" max="4339" width="29.7109375" customWidth="1"/>
    <col min="4340" max="4340" width="19.28515625" customWidth="1"/>
    <col min="4341" max="4341" width="19.42578125" customWidth="1"/>
    <col min="4342" max="4342" width="16.7109375" customWidth="1"/>
    <col min="4343" max="4343" width="14.5703125" customWidth="1"/>
    <col min="4344" max="4344" width="13.7109375" customWidth="1"/>
    <col min="4345" max="4345" width="18.7109375" customWidth="1"/>
    <col min="4346" max="4346" width="12" customWidth="1"/>
    <col min="4347" max="4347" width="17.5703125" customWidth="1"/>
    <col min="4348" max="4348" width="21.28515625" customWidth="1"/>
    <col min="4349" max="4349" width="18.7109375" customWidth="1"/>
    <col min="4350" max="4350" width="11.5703125" customWidth="1"/>
    <col min="4351" max="4351" width="22.42578125" customWidth="1"/>
    <col min="4352" max="4352" width="11.7109375" customWidth="1"/>
    <col min="4353" max="4353" width="9.5703125" customWidth="1"/>
    <col min="4354" max="4356" width="9.42578125" customWidth="1"/>
    <col min="4357" max="4359" width="0" hidden="1" customWidth="1"/>
    <col min="4594" max="4594" width="6.28515625" customWidth="1"/>
    <col min="4595" max="4595" width="29.7109375" customWidth="1"/>
    <col min="4596" max="4596" width="19.28515625" customWidth="1"/>
    <col min="4597" max="4597" width="19.42578125" customWidth="1"/>
    <col min="4598" max="4598" width="16.7109375" customWidth="1"/>
    <col min="4599" max="4599" width="14.5703125" customWidth="1"/>
    <col min="4600" max="4600" width="13.7109375" customWidth="1"/>
    <col min="4601" max="4601" width="18.7109375" customWidth="1"/>
    <col min="4602" max="4602" width="12" customWidth="1"/>
    <col min="4603" max="4603" width="17.5703125" customWidth="1"/>
    <col min="4604" max="4604" width="21.28515625" customWidth="1"/>
    <col min="4605" max="4605" width="18.7109375" customWidth="1"/>
    <col min="4606" max="4606" width="11.5703125" customWidth="1"/>
    <col min="4607" max="4607" width="22.42578125" customWidth="1"/>
    <col min="4608" max="4608" width="11.7109375" customWidth="1"/>
    <col min="4609" max="4609" width="9.5703125" customWidth="1"/>
    <col min="4610" max="4612" width="9.42578125" customWidth="1"/>
    <col min="4613" max="4615" width="0" hidden="1" customWidth="1"/>
    <col min="4850" max="4850" width="6.28515625" customWidth="1"/>
    <col min="4851" max="4851" width="29.7109375" customWidth="1"/>
    <col min="4852" max="4852" width="19.28515625" customWidth="1"/>
    <col min="4853" max="4853" width="19.42578125" customWidth="1"/>
    <col min="4854" max="4854" width="16.7109375" customWidth="1"/>
    <col min="4855" max="4855" width="14.5703125" customWidth="1"/>
    <col min="4856" max="4856" width="13.7109375" customWidth="1"/>
    <col min="4857" max="4857" width="18.7109375" customWidth="1"/>
    <col min="4858" max="4858" width="12" customWidth="1"/>
    <col min="4859" max="4859" width="17.5703125" customWidth="1"/>
    <col min="4860" max="4860" width="21.28515625" customWidth="1"/>
    <col min="4861" max="4861" width="18.7109375" customWidth="1"/>
    <col min="4862" max="4862" width="11.5703125" customWidth="1"/>
    <col min="4863" max="4863" width="22.42578125" customWidth="1"/>
    <col min="4864" max="4864" width="11.7109375" customWidth="1"/>
    <col min="4865" max="4865" width="9.5703125" customWidth="1"/>
    <col min="4866" max="4868" width="9.42578125" customWidth="1"/>
    <col min="4869" max="4871" width="0" hidden="1" customWidth="1"/>
    <col min="5106" max="5106" width="6.28515625" customWidth="1"/>
    <col min="5107" max="5107" width="29.7109375" customWidth="1"/>
    <col min="5108" max="5108" width="19.28515625" customWidth="1"/>
    <col min="5109" max="5109" width="19.42578125" customWidth="1"/>
    <col min="5110" max="5110" width="16.7109375" customWidth="1"/>
    <col min="5111" max="5111" width="14.5703125" customWidth="1"/>
    <col min="5112" max="5112" width="13.7109375" customWidth="1"/>
    <col min="5113" max="5113" width="18.7109375" customWidth="1"/>
    <col min="5114" max="5114" width="12" customWidth="1"/>
    <col min="5115" max="5115" width="17.5703125" customWidth="1"/>
    <col min="5116" max="5116" width="21.28515625" customWidth="1"/>
    <col min="5117" max="5117" width="18.7109375" customWidth="1"/>
    <col min="5118" max="5118" width="11.5703125" customWidth="1"/>
    <col min="5119" max="5119" width="22.42578125" customWidth="1"/>
    <col min="5120" max="5120" width="11.7109375" customWidth="1"/>
    <col min="5121" max="5121" width="9.5703125" customWidth="1"/>
    <col min="5122" max="5124" width="9.42578125" customWidth="1"/>
    <col min="5125" max="5127" width="0" hidden="1" customWidth="1"/>
    <col min="5362" max="5362" width="6.28515625" customWidth="1"/>
    <col min="5363" max="5363" width="29.7109375" customWidth="1"/>
    <col min="5364" max="5364" width="19.28515625" customWidth="1"/>
    <col min="5365" max="5365" width="19.42578125" customWidth="1"/>
    <col min="5366" max="5366" width="16.7109375" customWidth="1"/>
    <col min="5367" max="5367" width="14.5703125" customWidth="1"/>
    <col min="5368" max="5368" width="13.7109375" customWidth="1"/>
    <col min="5369" max="5369" width="18.7109375" customWidth="1"/>
    <col min="5370" max="5370" width="12" customWidth="1"/>
    <col min="5371" max="5371" width="17.5703125" customWidth="1"/>
    <col min="5372" max="5372" width="21.28515625" customWidth="1"/>
    <col min="5373" max="5373" width="18.7109375" customWidth="1"/>
    <col min="5374" max="5374" width="11.5703125" customWidth="1"/>
    <col min="5375" max="5375" width="22.42578125" customWidth="1"/>
    <col min="5376" max="5376" width="11.7109375" customWidth="1"/>
    <col min="5377" max="5377" width="9.5703125" customWidth="1"/>
    <col min="5378" max="5380" width="9.42578125" customWidth="1"/>
    <col min="5381" max="5383" width="0" hidden="1" customWidth="1"/>
    <col min="5618" max="5618" width="6.28515625" customWidth="1"/>
    <col min="5619" max="5619" width="29.7109375" customWidth="1"/>
    <col min="5620" max="5620" width="19.28515625" customWidth="1"/>
    <col min="5621" max="5621" width="19.42578125" customWidth="1"/>
    <col min="5622" max="5622" width="16.7109375" customWidth="1"/>
    <col min="5623" max="5623" width="14.5703125" customWidth="1"/>
    <col min="5624" max="5624" width="13.7109375" customWidth="1"/>
    <col min="5625" max="5625" width="18.7109375" customWidth="1"/>
    <col min="5626" max="5626" width="12" customWidth="1"/>
    <col min="5627" max="5627" width="17.5703125" customWidth="1"/>
    <col min="5628" max="5628" width="21.28515625" customWidth="1"/>
    <col min="5629" max="5629" width="18.7109375" customWidth="1"/>
    <col min="5630" max="5630" width="11.5703125" customWidth="1"/>
    <col min="5631" max="5631" width="22.42578125" customWidth="1"/>
    <col min="5632" max="5632" width="11.7109375" customWidth="1"/>
    <col min="5633" max="5633" width="9.5703125" customWidth="1"/>
    <col min="5634" max="5636" width="9.42578125" customWidth="1"/>
    <col min="5637" max="5639" width="0" hidden="1" customWidth="1"/>
    <col min="5874" max="5874" width="6.28515625" customWidth="1"/>
    <col min="5875" max="5875" width="29.7109375" customWidth="1"/>
    <col min="5876" max="5876" width="19.28515625" customWidth="1"/>
    <col min="5877" max="5877" width="19.42578125" customWidth="1"/>
    <col min="5878" max="5878" width="16.7109375" customWidth="1"/>
    <col min="5879" max="5879" width="14.5703125" customWidth="1"/>
    <col min="5880" max="5880" width="13.7109375" customWidth="1"/>
    <col min="5881" max="5881" width="18.7109375" customWidth="1"/>
    <col min="5882" max="5882" width="12" customWidth="1"/>
    <col min="5883" max="5883" width="17.5703125" customWidth="1"/>
    <col min="5884" max="5884" width="21.28515625" customWidth="1"/>
    <col min="5885" max="5885" width="18.7109375" customWidth="1"/>
    <col min="5886" max="5886" width="11.5703125" customWidth="1"/>
    <col min="5887" max="5887" width="22.42578125" customWidth="1"/>
    <col min="5888" max="5888" width="11.7109375" customWidth="1"/>
    <col min="5889" max="5889" width="9.5703125" customWidth="1"/>
    <col min="5890" max="5892" width="9.42578125" customWidth="1"/>
    <col min="5893" max="5895" width="0" hidden="1" customWidth="1"/>
    <col min="6130" max="6130" width="6.28515625" customWidth="1"/>
    <col min="6131" max="6131" width="29.7109375" customWidth="1"/>
    <col min="6132" max="6132" width="19.28515625" customWidth="1"/>
    <col min="6133" max="6133" width="19.42578125" customWidth="1"/>
    <col min="6134" max="6134" width="16.7109375" customWidth="1"/>
    <col min="6135" max="6135" width="14.5703125" customWidth="1"/>
    <col min="6136" max="6136" width="13.7109375" customWidth="1"/>
    <col min="6137" max="6137" width="18.7109375" customWidth="1"/>
    <col min="6138" max="6138" width="12" customWidth="1"/>
    <col min="6139" max="6139" width="17.5703125" customWidth="1"/>
    <col min="6140" max="6140" width="21.28515625" customWidth="1"/>
    <col min="6141" max="6141" width="18.7109375" customWidth="1"/>
    <col min="6142" max="6142" width="11.5703125" customWidth="1"/>
    <col min="6143" max="6143" width="22.42578125" customWidth="1"/>
    <col min="6144" max="6144" width="11.7109375" customWidth="1"/>
    <col min="6145" max="6145" width="9.5703125" customWidth="1"/>
    <col min="6146" max="6148" width="9.42578125" customWidth="1"/>
    <col min="6149" max="6151" width="0" hidden="1" customWidth="1"/>
    <col min="6386" max="6386" width="6.28515625" customWidth="1"/>
    <col min="6387" max="6387" width="29.7109375" customWidth="1"/>
    <col min="6388" max="6388" width="19.28515625" customWidth="1"/>
    <col min="6389" max="6389" width="19.42578125" customWidth="1"/>
    <col min="6390" max="6390" width="16.7109375" customWidth="1"/>
    <col min="6391" max="6391" width="14.5703125" customWidth="1"/>
    <col min="6392" max="6392" width="13.7109375" customWidth="1"/>
    <col min="6393" max="6393" width="18.7109375" customWidth="1"/>
    <col min="6394" max="6394" width="12" customWidth="1"/>
    <col min="6395" max="6395" width="17.5703125" customWidth="1"/>
    <col min="6396" max="6396" width="21.28515625" customWidth="1"/>
    <col min="6397" max="6397" width="18.7109375" customWidth="1"/>
    <col min="6398" max="6398" width="11.5703125" customWidth="1"/>
    <col min="6399" max="6399" width="22.42578125" customWidth="1"/>
    <col min="6400" max="6400" width="11.7109375" customWidth="1"/>
    <col min="6401" max="6401" width="9.5703125" customWidth="1"/>
    <col min="6402" max="6404" width="9.42578125" customWidth="1"/>
    <col min="6405" max="6407" width="0" hidden="1" customWidth="1"/>
    <col min="6642" max="6642" width="6.28515625" customWidth="1"/>
    <col min="6643" max="6643" width="29.7109375" customWidth="1"/>
    <col min="6644" max="6644" width="19.28515625" customWidth="1"/>
    <col min="6645" max="6645" width="19.42578125" customWidth="1"/>
    <col min="6646" max="6646" width="16.7109375" customWidth="1"/>
    <col min="6647" max="6647" width="14.5703125" customWidth="1"/>
    <col min="6648" max="6648" width="13.7109375" customWidth="1"/>
    <col min="6649" max="6649" width="18.7109375" customWidth="1"/>
    <col min="6650" max="6650" width="12" customWidth="1"/>
    <col min="6651" max="6651" width="17.5703125" customWidth="1"/>
    <col min="6652" max="6652" width="21.28515625" customWidth="1"/>
    <col min="6653" max="6653" width="18.7109375" customWidth="1"/>
    <col min="6654" max="6654" width="11.5703125" customWidth="1"/>
    <col min="6655" max="6655" width="22.42578125" customWidth="1"/>
    <col min="6656" max="6656" width="11.7109375" customWidth="1"/>
    <col min="6657" max="6657" width="9.5703125" customWidth="1"/>
    <col min="6658" max="6660" width="9.42578125" customWidth="1"/>
    <col min="6661" max="6663" width="0" hidden="1" customWidth="1"/>
    <col min="6898" max="6898" width="6.28515625" customWidth="1"/>
    <col min="6899" max="6899" width="29.7109375" customWidth="1"/>
    <col min="6900" max="6900" width="19.28515625" customWidth="1"/>
    <col min="6901" max="6901" width="19.42578125" customWidth="1"/>
    <col min="6902" max="6902" width="16.7109375" customWidth="1"/>
    <col min="6903" max="6903" width="14.5703125" customWidth="1"/>
    <col min="6904" max="6904" width="13.7109375" customWidth="1"/>
    <col min="6905" max="6905" width="18.7109375" customWidth="1"/>
    <col min="6906" max="6906" width="12" customWidth="1"/>
    <col min="6907" max="6907" width="17.5703125" customWidth="1"/>
    <col min="6908" max="6908" width="21.28515625" customWidth="1"/>
    <col min="6909" max="6909" width="18.7109375" customWidth="1"/>
    <col min="6910" max="6910" width="11.5703125" customWidth="1"/>
    <col min="6911" max="6911" width="22.42578125" customWidth="1"/>
    <col min="6912" max="6912" width="11.7109375" customWidth="1"/>
    <col min="6913" max="6913" width="9.5703125" customWidth="1"/>
    <col min="6914" max="6916" width="9.42578125" customWidth="1"/>
    <col min="6917" max="6919" width="0" hidden="1" customWidth="1"/>
    <col min="7154" max="7154" width="6.28515625" customWidth="1"/>
    <col min="7155" max="7155" width="29.7109375" customWidth="1"/>
    <col min="7156" max="7156" width="19.28515625" customWidth="1"/>
    <col min="7157" max="7157" width="19.42578125" customWidth="1"/>
    <col min="7158" max="7158" width="16.7109375" customWidth="1"/>
    <col min="7159" max="7159" width="14.5703125" customWidth="1"/>
    <col min="7160" max="7160" width="13.7109375" customWidth="1"/>
    <col min="7161" max="7161" width="18.7109375" customWidth="1"/>
    <col min="7162" max="7162" width="12" customWidth="1"/>
    <col min="7163" max="7163" width="17.5703125" customWidth="1"/>
    <col min="7164" max="7164" width="21.28515625" customWidth="1"/>
    <col min="7165" max="7165" width="18.7109375" customWidth="1"/>
    <col min="7166" max="7166" width="11.5703125" customWidth="1"/>
    <col min="7167" max="7167" width="22.42578125" customWidth="1"/>
    <col min="7168" max="7168" width="11.7109375" customWidth="1"/>
    <col min="7169" max="7169" width="9.5703125" customWidth="1"/>
    <col min="7170" max="7172" width="9.42578125" customWidth="1"/>
    <col min="7173" max="7175" width="0" hidden="1" customWidth="1"/>
    <col min="7410" max="7410" width="6.28515625" customWidth="1"/>
    <col min="7411" max="7411" width="29.7109375" customWidth="1"/>
    <col min="7412" max="7412" width="19.28515625" customWidth="1"/>
    <col min="7413" max="7413" width="19.42578125" customWidth="1"/>
    <col min="7414" max="7414" width="16.7109375" customWidth="1"/>
    <col min="7415" max="7415" width="14.5703125" customWidth="1"/>
    <col min="7416" max="7416" width="13.7109375" customWidth="1"/>
    <col min="7417" max="7417" width="18.7109375" customWidth="1"/>
    <col min="7418" max="7418" width="12" customWidth="1"/>
    <col min="7419" max="7419" width="17.5703125" customWidth="1"/>
    <col min="7420" max="7420" width="21.28515625" customWidth="1"/>
    <col min="7421" max="7421" width="18.7109375" customWidth="1"/>
    <col min="7422" max="7422" width="11.5703125" customWidth="1"/>
    <col min="7423" max="7423" width="22.42578125" customWidth="1"/>
    <col min="7424" max="7424" width="11.7109375" customWidth="1"/>
    <col min="7425" max="7425" width="9.5703125" customWidth="1"/>
    <col min="7426" max="7428" width="9.42578125" customWidth="1"/>
    <col min="7429" max="7431" width="0" hidden="1" customWidth="1"/>
    <col min="7666" max="7666" width="6.28515625" customWidth="1"/>
    <col min="7667" max="7667" width="29.7109375" customWidth="1"/>
    <col min="7668" max="7668" width="19.28515625" customWidth="1"/>
    <col min="7669" max="7669" width="19.42578125" customWidth="1"/>
    <col min="7670" max="7670" width="16.7109375" customWidth="1"/>
    <col min="7671" max="7671" width="14.5703125" customWidth="1"/>
    <col min="7672" max="7672" width="13.7109375" customWidth="1"/>
    <col min="7673" max="7673" width="18.7109375" customWidth="1"/>
    <col min="7674" max="7674" width="12" customWidth="1"/>
    <col min="7675" max="7675" width="17.5703125" customWidth="1"/>
    <col min="7676" max="7676" width="21.28515625" customWidth="1"/>
    <col min="7677" max="7677" width="18.7109375" customWidth="1"/>
    <col min="7678" max="7678" width="11.5703125" customWidth="1"/>
    <col min="7679" max="7679" width="22.42578125" customWidth="1"/>
    <col min="7680" max="7680" width="11.7109375" customWidth="1"/>
    <col min="7681" max="7681" width="9.5703125" customWidth="1"/>
    <col min="7682" max="7684" width="9.42578125" customWidth="1"/>
    <col min="7685" max="7687" width="0" hidden="1" customWidth="1"/>
    <col min="7922" max="7922" width="6.28515625" customWidth="1"/>
    <col min="7923" max="7923" width="29.7109375" customWidth="1"/>
    <col min="7924" max="7924" width="19.28515625" customWidth="1"/>
    <col min="7925" max="7925" width="19.42578125" customWidth="1"/>
    <col min="7926" max="7926" width="16.7109375" customWidth="1"/>
    <col min="7927" max="7927" width="14.5703125" customWidth="1"/>
    <col min="7928" max="7928" width="13.7109375" customWidth="1"/>
    <col min="7929" max="7929" width="18.7109375" customWidth="1"/>
    <col min="7930" max="7930" width="12" customWidth="1"/>
    <col min="7931" max="7931" width="17.5703125" customWidth="1"/>
    <col min="7932" max="7932" width="21.28515625" customWidth="1"/>
    <col min="7933" max="7933" width="18.7109375" customWidth="1"/>
    <col min="7934" max="7934" width="11.5703125" customWidth="1"/>
    <col min="7935" max="7935" width="22.42578125" customWidth="1"/>
    <col min="7936" max="7936" width="11.7109375" customWidth="1"/>
    <col min="7937" max="7937" width="9.5703125" customWidth="1"/>
    <col min="7938" max="7940" width="9.42578125" customWidth="1"/>
    <col min="7941" max="7943" width="0" hidden="1" customWidth="1"/>
    <col min="8178" max="8178" width="6.28515625" customWidth="1"/>
    <col min="8179" max="8179" width="29.7109375" customWidth="1"/>
    <col min="8180" max="8180" width="19.28515625" customWidth="1"/>
    <col min="8181" max="8181" width="19.42578125" customWidth="1"/>
    <col min="8182" max="8182" width="16.7109375" customWidth="1"/>
    <col min="8183" max="8183" width="14.5703125" customWidth="1"/>
    <col min="8184" max="8184" width="13.7109375" customWidth="1"/>
    <col min="8185" max="8185" width="18.7109375" customWidth="1"/>
    <col min="8186" max="8186" width="12" customWidth="1"/>
    <col min="8187" max="8187" width="17.5703125" customWidth="1"/>
    <col min="8188" max="8188" width="21.28515625" customWidth="1"/>
    <col min="8189" max="8189" width="18.7109375" customWidth="1"/>
    <col min="8190" max="8190" width="11.5703125" customWidth="1"/>
    <col min="8191" max="8191" width="22.42578125" customWidth="1"/>
    <col min="8192" max="8192" width="11.7109375" customWidth="1"/>
    <col min="8193" max="8193" width="9.5703125" customWidth="1"/>
    <col min="8194" max="8196" width="9.42578125" customWidth="1"/>
    <col min="8197" max="8199" width="0" hidden="1" customWidth="1"/>
    <col min="8434" max="8434" width="6.28515625" customWidth="1"/>
    <col min="8435" max="8435" width="29.7109375" customWidth="1"/>
    <col min="8436" max="8436" width="19.28515625" customWidth="1"/>
    <col min="8437" max="8437" width="19.42578125" customWidth="1"/>
    <col min="8438" max="8438" width="16.7109375" customWidth="1"/>
    <col min="8439" max="8439" width="14.5703125" customWidth="1"/>
    <col min="8440" max="8440" width="13.7109375" customWidth="1"/>
    <col min="8441" max="8441" width="18.7109375" customWidth="1"/>
    <col min="8442" max="8442" width="12" customWidth="1"/>
    <col min="8443" max="8443" width="17.5703125" customWidth="1"/>
    <col min="8444" max="8444" width="21.28515625" customWidth="1"/>
    <col min="8445" max="8445" width="18.7109375" customWidth="1"/>
    <col min="8446" max="8446" width="11.5703125" customWidth="1"/>
    <col min="8447" max="8447" width="22.42578125" customWidth="1"/>
    <col min="8448" max="8448" width="11.7109375" customWidth="1"/>
    <col min="8449" max="8449" width="9.5703125" customWidth="1"/>
    <col min="8450" max="8452" width="9.42578125" customWidth="1"/>
    <col min="8453" max="8455" width="0" hidden="1" customWidth="1"/>
    <col min="8690" max="8690" width="6.28515625" customWidth="1"/>
    <col min="8691" max="8691" width="29.7109375" customWidth="1"/>
    <col min="8692" max="8692" width="19.28515625" customWidth="1"/>
    <col min="8693" max="8693" width="19.42578125" customWidth="1"/>
    <col min="8694" max="8694" width="16.7109375" customWidth="1"/>
    <col min="8695" max="8695" width="14.5703125" customWidth="1"/>
    <col min="8696" max="8696" width="13.7109375" customWidth="1"/>
    <col min="8697" max="8697" width="18.7109375" customWidth="1"/>
    <col min="8698" max="8698" width="12" customWidth="1"/>
    <col min="8699" max="8699" width="17.5703125" customWidth="1"/>
    <col min="8700" max="8700" width="21.28515625" customWidth="1"/>
    <col min="8701" max="8701" width="18.7109375" customWidth="1"/>
    <col min="8702" max="8702" width="11.5703125" customWidth="1"/>
    <col min="8703" max="8703" width="22.42578125" customWidth="1"/>
    <col min="8704" max="8704" width="11.7109375" customWidth="1"/>
    <col min="8705" max="8705" width="9.5703125" customWidth="1"/>
    <col min="8706" max="8708" width="9.42578125" customWidth="1"/>
    <col min="8709" max="8711" width="0" hidden="1" customWidth="1"/>
    <col min="8946" max="8946" width="6.28515625" customWidth="1"/>
    <col min="8947" max="8947" width="29.7109375" customWidth="1"/>
    <col min="8948" max="8948" width="19.28515625" customWidth="1"/>
    <col min="8949" max="8949" width="19.42578125" customWidth="1"/>
    <col min="8950" max="8950" width="16.7109375" customWidth="1"/>
    <col min="8951" max="8951" width="14.5703125" customWidth="1"/>
    <col min="8952" max="8952" width="13.7109375" customWidth="1"/>
    <col min="8953" max="8953" width="18.7109375" customWidth="1"/>
    <col min="8954" max="8954" width="12" customWidth="1"/>
    <col min="8955" max="8955" width="17.5703125" customWidth="1"/>
    <col min="8956" max="8956" width="21.28515625" customWidth="1"/>
    <col min="8957" max="8957" width="18.7109375" customWidth="1"/>
    <col min="8958" max="8958" width="11.5703125" customWidth="1"/>
    <col min="8959" max="8959" width="22.42578125" customWidth="1"/>
    <col min="8960" max="8960" width="11.7109375" customWidth="1"/>
    <col min="8961" max="8961" width="9.5703125" customWidth="1"/>
    <col min="8962" max="8964" width="9.42578125" customWidth="1"/>
    <col min="8965" max="8967" width="0" hidden="1" customWidth="1"/>
    <col min="9202" max="9202" width="6.28515625" customWidth="1"/>
    <col min="9203" max="9203" width="29.7109375" customWidth="1"/>
    <col min="9204" max="9204" width="19.28515625" customWidth="1"/>
    <col min="9205" max="9205" width="19.42578125" customWidth="1"/>
    <col min="9206" max="9206" width="16.7109375" customWidth="1"/>
    <col min="9207" max="9207" width="14.5703125" customWidth="1"/>
    <col min="9208" max="9208" width="13.7109375" customWidth="1"/>
    <col min="9209" max="9209" width="18.7109375" customWidth="1"/>
    <col min="9210" max="9210" width="12" customWidth="1"/>
    <col min="9211" max="9211" width="17.5703125" customWidth="1"/>
    <col min="9212" max="9212" width="21.28515625" customWidth="1"/>
    <col min="9213" max="9213" width="18.7109375" customWidth="1"/>
    <col min="9214" max="9214" width="11.5703125" customWidth="1"/>
    <col min="9215" max="9215" width="22.42578125" customWidth="1"/>
    <col min="9216" max="9216" width="11.7109375" customWidth="1"/>
    <col min="9217" max="9217" width="9.5703125" customWidth="1"/>
    <col min="9218" max="9220" width="9.42578125" customWidth="1"/>
    <col min="9221" max="9223" width="0" hidden="1" customWidth="1"/>
    <col min="9458" max="9458" width="6.28515625" customWidth="1"/>
    <col min="9459" max="9459" width="29.7109375" customWidth="1"/>
    <col min="9460" max="9460" width="19.28515625" customWidth="1"/>
    <col min="9461" max="9461" width="19.42578125" customWidth="1"/>
    <col min="9462" max="9462" width="16.7109375" customWidth="1"/>
    <col min="9463" max="9463" width="14.5703125" customWidth="1"/>
    <col min="9464" max="9464" width="13.7109375" customWidth="1"/>
    <col min="9465" max="9465" width="18.7109375" customWidth="1"/>
    <col min="9466" max="9466" width="12" customWidth="1"/>
    <col min="9467" max="9467" width="17.5703125" customWidth="1"/>
    <col min="9468" max="9468" width="21.28515625" customWidth="1"/>
    <col min="9469" max="9469" width="18.7109375" customWidth="1"/>
    <col min="9470" max="9470" width="11.5703125" customWidth="1"/>
    <col min="9471" max="9471" width="22.42578125" customWidth="1"/>
    <col min="9472" max="9472" width="11.7109375" customWidth="1"/>
    <col min="9473" max="9473" width="9.5703125" customWidth="1"/>
    <col min="9474" max="9476" width="9.42578125" customWidth="1"/>
    <col min="9477" max="9479" width="0" hidden="1" customWidth="1"/>
    <col min="9714" max="9714" width="6.28515625" customWidth="1"/>
    <col min="9715" max="9715" width="29.7109375" customWidth="1"/>
    <col min="9716" max="9716" width="19.28515625" customWidth="1"/>
    <col min="9717" max="9717" width="19.42578125" customWidth="1"/>
    <col min="9718" max="9718" width="16.7109375" customWidth="1"/>
    <col min="9719" max="9719" width="14.5703125" customWidth="1"/>
    <col min="9720" max="9720" width="13.7109375" customWidth="1"/>
    <col min="9721" max="9721" width="18.7109375" customWidth="1"/>
    <col min="9722" max="9722" width="12" customWidth="1"/>
    <col min="9723" max="9723" width="17.5703125" customWidth="1"/>
    <col min="9724" max="9724" width="21.28515625" customWidth="1"/>
    <col min="9725" max="9725" width="18.7109375" customWidth="1"/>
    <col min="9726" max="9726" width="11.5703125" customWidth="1"/>
    <col min="9727" max="9727" width="22.42578125" customWidth="1"/>
    <col min="9728" max="9728" width="11.7109375" customWidth="1"/>
    <col min="9729" max="9729" width="9.5703125" customWidth="1"/>
    <col min="9730" max="9732" width="9.42578125" customWidth="1"/>
    <col min="9733" max="9735" width="0" hidden="1" customWidth="1"/>
    <col min="9970" max="9970" width="6.28515625" customWidth="1"/>
    <col min="9971" max="9971" width="29.7109375" customWidth="1"/>
    <col min="9972" max="9972" width="19.28515625" customWidth="1"/>
    <col min="9973" max="9973" width="19.42578125" customWidth="1"/>
    <col min="9974" max="9974" width="16.7109375" customWidth="1"/>
    <col min="9975" max="9975" width="14.5703125" customWidth="1"/>
    <col min="9976" max="9976" width="13.7109375" customWidth="1"/>
    <col min="9977" max="9977" width="18.7109375" customWidth="1"/>
    <col min="9978" max="9978" width="12" customWidth="1"/>
    <col min="9979" max="9979" width="17.5703125" customWidth="1"/>
    <col min="9980" max="9980" width="21.28515625" customWidth="1"/>
    <col min="9981" max="9981" width="18.7109375" customWidth="1"/>
    <col min="9982" max="9982" width="11.5703125" customWidth="1"/>
    <col min="9983" max="9983" width="22.42578125" customWidth="1"/>
    <col min="9984" max="9984" width="11.7109375" customWidth="1"/>
    <col min="9985" max="9985" width="9.5703125" customWidth="1"/>
    <col min="9986" max="9988" width="9.42578125" customWidth="1"/>
    <col min="9989" max="9991" width="0" hidden="1" customWidth="1"/>
    <col min="10226" max="10226" width="6.28515625" customWidth="1"/>
    <col min="10227" max="10227" width="29.7109375" customWidth="1"/>
    <col min="10228" max="10228" width="19.28515625" customWidth="1"/>
    <col min="10229" max="10229" width="19.42578125" customWidth="1"/>
    <col min="10230" max="10230" width="16.7109375" customWidth="1"/>
    <col min="10231" max="10231" width="14.5703125" customWidth="1"/>
    <col min="10232" max="10232" width="13.7109375" customWidth="1"/>
    <col min="10233" max="10233" width="18.7109375" customWidth="1"/>
    <col min="10234" max="10234" width="12" customWidth="1"/>
    <col min="10235" max="10235" width="17.5703125" customWidth="1"/>
    <col min="10236" max="10236" width="21.28515625" customWidth="1"/>
    <col min="10237" max="10237" width="18.7109375" customWidth="1"/>
    <col min="10238" max="10238" width="11.5703125" customWidth="1"/>
    <col min="10239" max="10239" width="22.42578125" customWidth="1"/>
    <col min="10240" max="10240" width="11.7109375" customWidth="1"/>
    <col min="10241" max="10241" width="9.5703125" customWidth="1"/>
    <col min="10242" max="10244" width="9.42578125" customWidth="1"/>
    <col min="10245" max="10247" width="0" hidden="1" customWidth="1"/>
    <col min="10482" max="10482" width="6.28515625" customWidth="1"/>
    <col min="10483" max="10483" width="29.7109375" customWidth="1"/>
    <col min="10484" max="10484" width="19.28515625" customWidth="1"/>
    <col min="10485" max="10485" width="19.42578125" customWidth="1"/>
    <col min="10486" max="10486" width="16.7109375" customWidth="1"/>
    <col min="10487" max="10487" width="14.5703125" customWidth="1"/>
    <col min="10488" max="10488" width="13.7109375" customWidth="1"/>
    <col min="10489" max="10489" width="18.7109375" customWidth="1"/>
    <col min="10490" max="10490" width="12" customWidth="1"/>
    <col min="10491" max="10491" width="17.5703125" customWidth="1"/>
    <col min="10492" max="10492" width="21.28515625" customWidth="1"/>
    <col min="10493" max="10493" width="18.7109375" customWidth="1"/>
    <col min="10494" max="10494" width="11.5703125" customWidth="1"/>
    <col min="10495" max="10495" width="22.42578125" customWidth="1"/>
    <col min="10496" max="10496" width="11.7109375" customWidth="1"/>
    <col min="10497" max="10497" width="9.5703125" customWidth="1"/>
    <col min="10498" max="10500" width="9.42578125" customWidth="1"/>
    <col min="10501" max="10503" width="0" hidden="1" customWidth="1"/>
    <col min="10738" max="10738" width="6.28515625" customWidth="1"/>
    <col min="10739" max="10739" width="29.7109375" customWidth="1"/>
    <col min="10740" max="10740" width="19.28515625" customWidth="1"/>
    <col min="10741" max="10741" width="19.42578125" customWidth="1"/>
    <col min="10742" max="10742" width="16.7109375" customWidth="1"/>
    <col min="10743" max="10743" width="14.5703125" customWidth="1"/>
    <col min="10744" max="10744" width="13.7109375" customWidth="1"/>
    <col min="10745" max="10745" width="18.7109375" customWidth="1"/>
    <col min="10746" max="10746" width="12" customWidth="1"/>
    <col min="10747" max="10747" width="17.5703125" customWidth="1"/>
    <col min="10748" max="10748" width="21.28515625" customWidth="1"/>
    <col min="10749" max="10749" width="18.7109375" customWidth="1"/>
    <col min="10750" max="10750" width="11.5703125" customWidth="1"/>
    <col min="10751" max="10751" width="22.42578125" customWidth="1"/>
    <col min="10752" max="10752" width="11.7109375" customWidth="1"/>
    <col min="10753" max="10753" width="9.5703125" customWidth="1"/>
    <col min="10754" max="10756" width="9.42578125" customWidth="1"/>
    <col min="10757" max="10759" width="0" hidden="1" customWidth="1"/>
    <col min="10994" max="10994" width="6.28515625" customWidth="1"/>
    <col min="10995" max="10995" width="29.7109375" customWidth="1"/>
    <col min="10996" max="10996" width="19.28515625" customWidth="1"/>
    <col min="10997" max="10997" width="19.42578125" customWidth="1"/>
    <col min="10998" max="10998" width="16.7109375" customWidth="1"/>
    <col min="10999" max="10999" width="14.5703125" customWidth="1"/>
    <col min="11000" max="11000" width="13.7109375" customWidth="1"/>
    <col min="11001" max="11001" width="18.7109375" customWidth="1"/>
    <col min="11002" max="11002" width="12" customWidth="1"/>
    <col min="11003" max="11003" width="17.5703125" customWidth="1"/>
    <col min="11004" max="11004" width="21.28515625" customWidth="1"/>
    <col min="11005" max="11005" width="18.7109375" customWidth="1"/>
    <col min="11006" max="11006" width="11.5703125" customWidth="1"/>
    <col min="11007" max="11007" width="22.42578125" customWidth="1"/>
    <col min="11008" max="11008" width="11.7109375" customWidth="1"/>
    <col min="11009" max="11009" width="9.5703125" customWidth="1"/>
    <col min="11010" max="11012" width="9.42578125" customWidth="1"/>
    <col min="11013" max="11015" width="0" hidden="1" customWidth="1"/>
    <col min="11250" max="11250" width="6.28515625" customWidth="1"/>
    <col min="11251" max="11251" width="29.7109375" customWidth="1"/>
    <col min="11252" max="11252" width="19.28515625" customWidth="1"/>
    <col min="11253" max="11253" width="19.42578125" customWidth="1"/>
    <col min="11254" max="11254" width="16.7109375" customWidth="1"/>
    <col min="11255" max="11255" width="14.5703125" customWidth="1"/>
    <col min="11256" max="11256" width="13.7109375" customWidth="1"/>
    <col min="11257" max="11257" width="18.7109375" customWidth="1"/>
    <col min="11258" max="11258" width="12" customWidth="1"/>
    <col min="11259" max="11259" width="17.5703125" customWidth="1"/>
    <col min="11260" max="11260" width="21.28515625" customWidth="1"/>
    <col min="11261" max="11261" width="18.7109375" customWidth="1"/>
    <col min="11262" max="11262" width="11.5703125" customWidth="1"/>
    <col min="11263" max="11263" width="22.42578125" customWidth="1"/>
    <col min="11264" max="11264" width="11.7109375" customWidth="1"/>
    <col min="11265" max="11265" width="9.5703125" customWidth="1"/>
    <col min="11266" max="11268" width="9.42578125" customWidth="1"/>
    <col min="11269" max="11271" width="0" hidden="1" customWidth="1"/>
    <col min="11506" max="11506" width="6.28515625" customWidth="1"/>
    <col min="11507" max="11507" width="29.7109375" customWidth="1"/>
    <col min="11508" max="11508" width="19.28515625" customWidth="1"/>
    <col min="11509" max="11509" width="19.42578125" customWidth="1"/>
    <col min="11510" max="11510" width="16.7109375" customWidth="1"/>
    <col min="11511" max="11511" width="14.5703125" customWidth="1"/>
    <col min="11512" max="11512" width="13.7109375" customWidth="1"/>
    <col min="11513" max="11513" width="18.7109375" customWidth="1"/>
    <col min="11514" max="11514" width="12" customWidth="1"/>
    <col min="11515" max="11515" width="17.5703125" customWidth="1"/>
    <col min="11516" max="11516" width="21.28515625" customWidth="1"/>
    <col min="11517" max="11517" width="18.7109375" customWidth="1"/>
    <col min="11518" max="11518" width="11.5703125" customWidth="1"/>
    <col min="11519" max="11519" width="22.42578125" customWidth="1"/>
    <col min="11520" max="11520" width="11.7109375" customWidth="1"/>
    <col min="11521" max="11521" width="9.5703125" customWidth="1"/>
    <col min="11522" max="11524" width="9.42578125" customWidth="1"/>
    <col min="11525" max="11527" width="0" hidden="1" customWidth="1"/>
    <col min="11762" max="11762" width="6.28515625" customWidth="1"/>
    <col min="11763" max="11763" width="29.7109375" customWidth="1"/>
    <col min="11764" max="11764" width="19.28515625" customWidth="1"/>
    <col min="11765" max="11765" width="19.42578125" customWidth="1"/>
    <col min="11766" max="11766" width="16.7109375" customWidth="1"/>
    <col min="11767" max="11767" width="14.5703125" customWidth="1"/>
    <col min="11768" max="11768" width="13.7109375" customWidth="1"/>
    <col min="11769" max="11769" width="18.7109375" customWidth="1"/>
    <col min="11770" max="11770" width="12" customWidth="1"/>
    <col min="11771" max="11771" width="17.5703125" customWidth="1"/>
    <col min="11772" max="11772" width="21.28515625" customWidth="1"/>
    <col min="11773" max="11773" width="18.7109375" customWidth="1"/>
    <col min="11774" max="11774" width="11.5703125" customWidth="1"/>
    <col min="11775" max="11775" width="22.42578125" customWidth="1"/>
    <col min="11776" max="11776" width="11.7109375" customWidth="1"/>
    <col min="11777" max="11777" width="9.5703125" customWidth="1"/>
    <col min="11778" max="11780" width="9.42578125" customWidth="1"/>
    <col min="11781" max="11783" width="0" hidden="1" customWidth="1"/>
    <col min="12018" max="12018" width="6.28515625" customWidth="1"/>
    <col min="12019" max="12019" width="29.7109375" customWidth="1"/>
    <col min="12020" max="12020" width="19.28515625" customWidth="1"/>
    <col min="12021" max="12021" width="19.42578125" customWidth="1"/>
    <col min="12022" max="12022" width="16.7109375" customWidth="1"/>
    <col min="12023" max="12023" width="14.5703125" customWidth="1"/>
    <col min="12024" max="12024" width="13.7109375" customWidth="1"/>
    <col min="12025" max="12025" width="18.7109375" customWidth="1"/>
    <col min="12026" max="12026" width="12" customWidth="1"/>
    <col min="12027" max="12027" width="17.5703125" customWidth="1"/>
    <col min="12028" max="12028" width="21.28515625" customWidth="1"/>
    <col min="12029" max="12029" width="18.7109375" customWidth="1"/>
    <col min="12030" max="12030" width="11.5703125" customWidth="1"/>
    <col min="12031" max="12031" width="22.42578125" customWidth="1"/>
    <col min="12032" max="12032" width="11.7109375" customWidth="1"/>
    <col min="12033" max="12033" width="9.5703125" customWidth="1"/>
    <col min="12034" max="12036" width="9.42578125" customWidth="1"/>
    <col min="12037" max="12039" width="0" hidden="1" customWidth="1"/>
    <col min="12274" max="12274" width="6.28515625" customWidth="1"/>
    <col min="12275" max="12275" width="29.7109375" customWidth="1"/>
    <col min="12276" max="12276" width="19.28515625" customWidth="1"/>
    <col min="12277" max="12277" width="19.42578125" customWidth="1"/>
    <col min="12278" max="12278" width="16.7109375" customWidth="1"/>
    <col min="12279" max="12279" width="14.5703125" customWidth="1"/>
    <col min="12280" max="12280" width="13.7109375" customWidth="1"/>
    <col min="12281" max="12281" width="18.7109375" customWidth="1"/>
    <col min="12282" max="12282" width="12" customWidth="1"/>
    <col min="12283" max="12283" width="17.5703125" customWidth="1"/>
    <col min="12284" max="12284" width="21.28515625" customWidth="1"/>
    <col min="12285" max="12285" width="18.7109375" customWidth="1"/>
    <col min="12286" max="12286" width="11.5703125" customWidth="1"/>
    <col min="12287" max="12287" width="22.42578125" customWidth="1"/>
    <col min="12288" max="12288" width="11.7109375" customWidth="1"/>
    <col min="12289" max="12289" width="9.5703125" customWidth="1"/>
    <col min="12290" max="12292" width="9.42578125" customWidth="1"/>
    <col min="12293" max="12295" width="0" hidden="1" customWidth="1"/>
    <col min="12530" max="12530" width="6.28515625" customWidth="1"/>
    <col min="12531" max="12531" width="29.7109375" customWidth="1"/>
    <col min="12532" max="12532" width="19.28515625" customWidth="1"/>
    <col min="12533" max="12533" width="19.42578125" customWidth="1"/>
    <col min="12534" max="12534" width="16.7109375" customWidth="1"/>
    <col min="12535" max="12535" width="14.5703125" customWidth="1"/>
    <col min="12536" max="12536" width="13.7109375" customWidth="1"/>
    <col min="12537" max="12537" width="18.7109375" customWidth="1"/>
    <col min="12538" max="12538" width="12" customWidth="1"/>
    <col min="12539" max="12539" width="17.5703125" customWidth="1"/>
    <col min="12540" max="12540" width="21.28515625" customWidth="1"/>
    <col min="12541" max="12541" width="18.7109375" customWidth="1"/>
    <col min="12542" max="12542" width="11.5703125" customWidth="1"/>
    <col min="12543" max="12543" width="22.42578125" customWidth="1"/>
    <col min="12544" max="12544" width="11.7109375" customWidth="1"/>
    <col min="12545" max="12545" width="9.5703125" customWidth="1"/>
    <col min="12546" max="12548" width="9.42578125" customWidth="1"/>
    <col min="12549" max="12551" width="0" hidden="1" customWidth="1"/>
    <col min="12786" max="12786" width="6.28515625" customWidth="1"/>
    <col min="12787" max="12787" width="29.7109375" customWidth="1"/>
    <col min="12788" max="12788" width="19.28515625" customWidth="1"/>
    <col min="12789" max="12789" width="19.42578125" customWidth="1"/>
    <col min="12790" max="12790" width="16.7109375" customWidth="1"/>
    <col min="12791" max="12791" width="14.5703125" customWidth="1"/>
    <col min="12792" max="12792" width="13.7109375" customWidth="1"/>
    <col min="12793" max="12793" width="18.7109375" customWidth="1"/>
    <col min="12794" max="12794" width="12" customWidth="1"/>
    <col min="12795" max="12795" width="17.5703125" customWidth="1"/>
    <col min="12796" max="12796" width="21.28515625" customWidth="1"/>
    <col min="12797" max="12797" width="18.7109375" customWidth="1"/>
    <col min="12798" max="12798" width="11.5703125" customWidth="1"/>
    <col min="12799" max="12799" width="22.42578125" customWidth="1"/>
    <col min="12800" max="12800" width="11.7109375" customWidth="1"/>
    <col min="12801" max="12801" width="9.5703125" customWidth="1"/>
    <col min="12802" max="12804" width="9.42578125" customWidth="1"/>
    <col min="12805" max="12807" width="0" hidden="1" customWidth="1"/>
    <col min="13042" max="13042" width="6.28515625" customWidth="1"/>
    <col min="13043" max="13043" width="29.7109375" customWidth="1"/>
    <col min="13044" max="13044" width="19.28515625" customWidth="1"/>
    <col min="13045" max="13045" width="19.42578125" customWidth="1"/>
    <col min="13046" max="13046" width="16.7109375" customWidth="1"/>
    <col min="13047" max="13047" width="14.5703125" customWidth="1"/>
    <col min="13048" max="13048" width="13.7109375" customWidth="1"/>
    <col min="13049" max="13049" width="18.7109375" customWidth="1"/>
    <col min="13050" max="13050" width="12" customWidth="1"/>
    <col min="13051" max="13051" width="17.5703125" customWidth="1"/>
    <col min="13052" max="13052" width="21.28515625" customWidth="1"/>
    <col min="13053" max="13053" width="18.7109375" customWidth="1"/>
    <col min="13054" max="13054" width="11.5703125" customWidth="1"/>
    <col min="13055" max="13055" width="22.42578125" customWidth="1"/>
    <col min="13056" max="13056" width="11.7109375" customWidth="1"/>
    <col min="13057" max="13057" width="9.5703125" customWidth="1"/>
    <col min="13058" max="13060" width="9.42578125" customWidth="1"/>
    <col min="13061" max="13063" width="0" hidden="1" customWidth="1"/>
    <col min="13298" max="13298" width="6.28515625" customWidth="1"/>
    <col min="13299" max="13299" width="29.7109375" customWidth="1"/>
    <col min="13300" max="13300" width="19.28515625" customWidth="1"/>
    <col min="13301" max="13301" width="19.42578125" customWidth="1"/>
    <col min="13302" max="13302" width="16.7109375" customWidth="1"/>
    <col min="13303" max="13303" width="14.5703125" customWidth="1"/>
    <col min="13304" max="13304" width="13.7109375" customWidth="1"/>
    <col min="13305" max="13305" width="18.7109375" customWidth="1"/>
    <col min="13306" max="13306" width="12" customWidth="1"/>
    <col min="13307" max="13307" width="17.5703125" customWidth="1"/>
    <col min="13308" max="13308" width="21.28515625" customWidth="1"/>
    <col min="13309" max="13309" width="18.7109375" customWidth="1"/>
    <col min="13310" max="13310" width="11.5703125" customWidth="1"/>
    <col min="13311" max="13311" width="22.42578125" customWidth="1"/>
    <col min="13312" max="13312" width="11.7109375" customWidth="1"/>
    <col min="13313" max="13313" width="9.5703125" customWidth="1"/>
    <col min="13314" max="13316" width="9.42578125" customWidth="1"/>
    <col min="13317" max="13319" width="0" hidden="1" customWidth="1"/>
    <col min="13554" max="13554" width="6.28515625" customWidth="1"/>
    <col min="13555" max="13555" width="29.7109375" customWidth="1"/>
    <col min="13556" max="13556" width="19.28515625" customWidth="1"/>
    <col min="13557" max="13557" width="19.42578125" customWidth="1"/>
    <col min="13558" max="13558" width="16.7109375" customWidth="1"/>
    <col min="13559" max="13559" width="14.5703125" customWidth="1"/>
    <col min="13560" max="13560" width="13.7109375" customWidth="1"/>
    <col min="13561" max="13561" width="18.7109375" customWidth="1"/>
    <col min="13562" max="13562" width="12" customWidth="1"/>
    <col min="13563" max="13563" width="17.5703125" customWidth="1"/>
    <col min="13564" max="13564" width="21.28515625" customWidth="1"/>
    <col min="13565" max="13565" width="18.7109375" customWidth="1"/>
    <col min="13566" max="13566" width="11.5703125" customWidth="1"/>
    <col min="13567" max="13567" width="22.42578125" customWidth="1"/>
    <col min="13568" max="13568" width="11.7109375" customWidth="1"/>
    <col min="13569" max="13569" width="9.5703125" customWidth="1"/>
    <col min="13570" max="13572" width="9.42578125" customWidth="1"/>
    <col min="13573" max="13575" width="0" hidden="1" customWidth="1"/>
    <col min="13810" max="13810" width="6.28515625" customWidth="1"/>
    <col min="13811" max="13811" width="29.7109375" customWidth="1"/>
    <col min="13812" max="13812" width="19.28515625" customWidth="1"/>
    <col min="13813" max="13813" width="19.42578125" customWidth="1"/>
    <col min="13814" max="13814" width="16.7109375" customWidth="1"/>
    <col min="13815" max="13815" width="14.5703125" customWidth="1"/>
    <col min="13816" max="13816" width="13.7109375" customWidth="1"/>
    <col min="13817" max="13817" width="18.7109375" customWidth="1"/>
    <col min="13818" max="13818" width="12" customWidth="1"/>
    <col min="13819" max="13819" width="17.5703125" customWidth="1"/>
    <col min="13820" max="13820" width="21.28515625" customWidth="1"/>
    <col min="13821" max="13821" width="18.7109375" customWidth="1"/>
    <col min="13822" max="13822" width="11.5703125" customWidth="1"/>
    <col min="13823" max="13823" width="22.42578125" customWidth="1"/>
    <col min="13824" max="13824" width="11.7109375" customWidth="1"/>
    <col min="13825" max="13825" width="9.5703125" customWidth="1"/>
    <col min="13826" max="13828" width="9.42578125" customWidth="1"/>
    <col min="13829" max="13831" width="0" hidden="1" customWidth="1"/>
    <col min="14066" max="14066" width="6.28515625" customWidth="1"/>
    <col min="14067" max="14067" width="29.7109375" customWidth="1"/>
    <col min="14068" max="14068" width="19.28515625" customWidth="1"/>
    <col min="14069" max="14069" width="19.42578125" customWidth="1"/>
    <col min="14070" max="14070" width="16.7109375" customWidth="1"/>
    <col min="14071" max="14071" width="14.5703125" customWidth="1"/>
    <col min="14072" max="14072" width="13.7109375" customWidth="1"/>
    <col min="14073" max="14073" width="18.7109375" customWidth="1"/>
    <col min="14074" max="14074" width="12" customWidth="1"/>
    <col min="14075" max="14075" width="17.5703125" customWidth="1"/>
    <col min="14076" max="14076" width="21.28515625" customWidth="1"/>
    <col min="14077" max="14077" width="18.7109375" customWidth="1"/>
    <col min="14078" max="14078" width="11.5703125" customWidth="1"/>
    <col min="14079" max="14079" width="22.42578125" customWidth="1"/>
    <col min="14080" max="14080" width="11.7109375" customWidth="1"/>
    <col min="14081" max="14081" width="9.5703125" customWidth="1"/>
    <col min="14082" max="14084" width="9.42578125" customWidth="1"/>
    <col min="14085" max="14087" width="0" hidden="1" customWidth="1"/>
    <col min="14322" max="14322" width="6.28515625" customWidth="1"/>
    <col min="14323" max="14323" width="29.7109375" customWidth="1"/>
    <col min="14324" max="14324" width="19.28515625" customWidth="1"/>
    <col min="14325" max="14325" width="19.42578125" customWidth="1"/>
    <col min="14326" max="14326" width="16.7109375" customWidth="1"/>
    <col min="14327" max="14327" width="14.5703125" customWidth="1"/>
    <col min="14328" max="14328" width="13.7109375" customWidth="1"/>
    <col min="14329" max="14329" width="18.7109375" customWidth="1"/>
    <col min="14330" max="14330" width="12" customWidth="1"/>
    <col min="14331" max="14331" width="17.5703125" customWidth="1"/>
    <col min="14332" max="14332" width="21.28515625" customWidth="1"/>
    <col min="14333" max="14333" width="18.7109375" customWidth="1"/>
    <col min="14334" max="14334" width="11.5703125" customWidth="1"/>
    <col min="14335" max="14335" width="22.42578125" customWidth="1"/>
    <col min="14336" max="14336" width="11.7109375" customWidth="1"/>
    <col min="14337" max="14337" width="9.5703125" customWidth="1"/>
    <col min="14338" max="14340" width="9.42578125" customWidth="1"/>
    <col min="14341" max="14343" width="0" hidden="1" customWidth="1"/>
    <col min="14578" max="14578" width="6.28515625" customWidth="1"/>
    <col min="14579" max="14579" width="29.7109375" customWidth="1"/>
    <col min="14580" max="14580" width="19.28515625" customWidth="1"/>
    <col min="14581" max="14581" width="19.42578125" customWidth="1"/>
    <col min="14582" max="14582" width="16.7109375" customWidth="1"/>
    <col min="14583" max="14583" width="14.5703125" customWidth="1"/>
    <col min="14584" max="14584" width="13.7109375" customWidth="1"/>
    <col min="14585" max="14585" width="18.7109375" customWidth="1"/>
    <col min="14586" max="14586" width="12" customWidth="1"/>
    <col min="14587" max="14587" width="17.5703125" customWidth="1"/>
    <col min="14588" max="14588" width="21.28515625" customWidth="1"/>
    <col min="14589" max="14589" width="18.7109375" customWidth="1"/>
    <col min="14590" max="14590" width="11.5703125" customWidth="1"/>
    <col min="14591" max="14591" width="22.42578125" customWidth="1"/>
    <col min="14592" max="14592" width="11.7109375" customWidth="1"/>
    <col min="14593" max="14593" width="9.5703125" customWidth="1"/>
    <col min="14594" max="14596" width="9.42578125" customWidth="1"/>
    <col min="14597" max="14599" width="0" hidden="1" customWidth="1"/>
    <col min="14834" max="14834" width="6.28515625" customWidth="1"/>
    <col min="14835" max="14835" width="29.7109375" customWidth="1"/>
    <col min="14836" max="14836" width="19.28515625" customWidth="1"/>
    <col min="14837" max="14837" width="19.42578125" customWidth="1"/>
    <col min="14838" max="14838" width="16.7109375" customWidth="1"/>
    <col min="14839" max="14839" width="14.5703125" customWidth="1"/>
    <col min="14840" max="14840" width="13.7109375" customWidth="1"/>
    <col min="14841" max="14841" width="18.7109375" customWidth="1"/>
    <col min="14842" max="14842" width="12" customWidth="1"/>
    <col min="14843" max="14843" width="17.5703125" customWidth="1"/>
    <col min="14844" max="14844" width="21.28515625" customWidth="1"/>
    <col min="14845" max="14845" width="18.7109375" customWidth="1"/>
    <col min="14846" max="14846" width="11.5703125" customWidth="1"/>
    <col min="14847" max="14847" width="22.42578125" customWidth="1"/>
    <col min="14848" max="14848" width="11.7109375" customWidth="1"/>
    <col min="14849" max="14849" width="9.5703125" customWidth="1"/>
    <col min="14850" max="14852" width="9.42578125" customWidth="1"/>
    <col min="14853" max="14855" width="0" hidden="1" customWidth="1"/>
    <col min="15090" max="15090" width="6.28515625" customWidth="1"/>
    <col min="15091" max="15091" width="29.7109375" customWidth="1"/>
    <col min="15092" max="15092" width="19.28515625" customWidth="1"/>
    <col min="15093" max="15093" width="19.42578125" customWidth="1"/>
    <col min="15094" max="15094" width="16.7109375" customWidth="1"/>
    <col min="15095" max="15095" width="14.5703125" customWidth="1"/>
    <col min="15096" max="15096" width="13.7109375" customWidth="1"/>
    <col min="15097" max="15097" width="18.7109375" customWidth="1"/>
    <col min="15098" max="15098" width="12" customWidth="1"/>
    <col min="15099" max="15099" width="17.5703125" customWidth="1"/>
    <col min="15100" max="15100" width="21.28515625" customWidth="1"/>
    <col min="15101" max="15101" width="18.7109375" customWidth="1"/>
    <col min="15102" max="15102" width="11.5703125" customWidth="1"/>
    <col min="15103" max="15103" width="22.42578125" customWidth="1"/>
    <col min="15104" max="15104" width="11.7109375" customWidth="1"/>
    <col min="15105" max="15105" width="9.5703125" customWidth="1"/>
    <col min="15106" max="15108" width="9.42578125" customWidth="1"/>
    <col min="15109" max="15111" width="0" hidden="1" customWidth="1"/>
    <col min="15346" max="15346" width="6.28515625" customWidth="1"/>
    <col min="15347" max="15347" width="29.7109375" customWidth="1"/>
    <col min="15348" max="15348" width="19.28515625" customWidth="1"/>
    <col min="15349" max="15349" width="19.42578125" customWidth="1"/>
    <col min="15350" max="15350" width="16.7109375" customWidth="1"/>
    <col min="15351" max="15351" width="14.5703125" customWidth="1"/>
    <col min="15352" max="15352" width="13.7109375" customWidth="1"/>
    <col min="15353" max="15353" width="18.7109375" customWidth="1"/>
    <col min="15354" max="15354" width="12" customWidth="1"/>
    <col min="15355" max="15355" width="17.5703125" customWidth="1"/>
    <col min="15356" max="15356" width="21.28515625" customWidth="1"/>
    <col min="15357" max="15357" width="18.7109375" customWidth="1"/>
    <col min="15358" max="15358" width="11.5703125" customWidth="1"/>
    <col min="15359" max="15359" width="22.42578125" customWidth="1"/>
    <col min="15360" max="15360" width="11.7109375" customWidth="1"/>
    <col min="15361" max="15361" width="9.5703125" customWidth="1"/>
    <col min="15362" max="15364" width="9.42578125" customWidth="1"/>
    <col min="15365" max="15367" width="0" hidden="1" customWidth="1"/>
    <col min="15602" max="15602" width="6.28515625" customWidth="1"/>
    <col min="15603" max="15603" width="29.7109375" customWidth="1"/>
    <col min="15604" max="15604" width="19.28515625" customWidth="1"/>
    <col min="15605" max="15605" width="19.42578125" customWidth="1"/>
    <col min="15606" max="15606" width="16.7109375" customWidth="1"/>
    <col min="15607" max="15607" width="14.5703125" customWidth="1"/>
    <col min="15608" max="15608" width="13.7109375" customWidth="1"/>
    <col min="15609" max="15609" width="18.7109375" customWidth="1"/>
    <col min="15610" max="15610" width="12" customWidth="1"/>
    <col min="15611" max="15611" width="17.5703125" customWidth="1"/>
    <col min="15612" max="15612" width="21.28515625" customWidth="1"/>
    <col min="15613" max="15613" width="18.7109375" customWidth="1"/>
    <col min="15614" max="15614" width="11.5703125" customWidth="1"/>
    <col min="15615" max="15615" width="22.42578125" customWidth="1"/>
    <col min="15616" max="15616" width="11.7109375" customWidth="1"/>
    <col min="15617" max="15617" width="9.5703125" customWidth="1"/>
    <col min="15618" max="15620" width="9.42578125" customWidth="1"/>
    <col min="15621" max="15623" width="0" hidden="1" customWidth="1"/>
    <col min="15858" max="15858" width="6.28515625" customWidth="1"/>
    <col min="15859" max="15859" width="29.7109375" customWidth="1"/>
    <col min="15860" max="15860" width="19.28515625" customWidth="1"/>
    <col min="15861" max="15861" width="19.42578125" customWidth="1"/>
    <col min="15862" max="15862" width="16.7109375" customWidth="1"/>
    <col min="15863" max="15863" width="14.5703125" customWidth="1"/>
    <col min="15864" max="15864" width="13.7109375" customWidth="1"/>
    <col min="15865" max="15865" width="18.7109375" customWidth="1"/>
    <col min="15866" max="15866" width="12" customWidth="1"/>
    <col min="15867" max="15867" width="17.5703125" customWidth="1"/>
    <col min="15868" max="15868" width="21.28515625" customWidth="1"/>
    <col min="15869" max="15869" width="18.7109375" customWidth="1"/>
    <col min="15870" max="15870" width="11.5703125" customWidth="1"/>
    <col min="15871" max="15871" width="22.42578125" customWidth="1"/>
    <col min="15872" max="15872" width="11.7109375" customWidth="1"/>
    <col min="15873" max="15873" width="9.5703125" customWidth="1"/>
    <col min="15874" max="15876" width="9.42578125" customWidth="1"/>
    <col min="15877" max="15879" width="0" hidden="1" customWidth="1"/>
    <col min="16114" max="16114" width="6.28515625" customWidth="1"/>
    <col min="16115" max="16115" width="29.7109375" customWidth="1"/>
    <col min="16116" max="16116" width="19.28515625" customWidth="1"/>
    <col min="16117" max="16117" width="19.42578125" customWidth="1"/>
    <col min="16118" max="16118" width="16.7109375" customWidth="1"/>
    <col min="16119" max="16119" width="14.5703125" customWidth="1"/>
    <col min="16120" max="16120" width="13.7109375" customWidth="1"/>
    <col min="16121" max="16121" width="18.7109375" customWidth="1"/>
    <col min="16122" max="16122" width="12" customWidth="1"/>
    <col min="16123" max="16123" width="17.5703125" customWidth="1"/>
    <col min="16124" max="16124" width="21.28515625" customWidth="1"/>
    <col min="16125" max="16125" width="18.7109375" customWidth="1"/>
    <col min="16126" max="16126" width="11.5703125" customWidth="1"/>
    <col min="16127" max="16127" width="22.42578125" customWidth="1"/>
    <col min="16128" max="16128" width="11.7109375" customWidth="1"/>
    <col min="16129" max="16129" width="9.5703125" customWidth="1"/>
    <col min="16130" max="16132" width="9.42578125" customWidth="1"/>
    <col min="16133" max="16135" width="0" hidden="1" customWidth="1"/>
  </cols>
  <sheetData>
    <row r="1" spans="2:8" ht="18.75" customHeight="1" x14ac:dyDescent="0.25">
      <c r="B1" s="66"/>
      <c r="C1" s="67"/>
      <c r="D1" s="67"/>
      <c r="E1" s="68"/>
      <c r="F1" s="1"/>
      <c r="G1" s="1" t="s">
        <v>466</v>
      </c>
      <c r="H1" s="1"/>
    </row>
    <row r="2" spans="2:8" ht="21.75" customHeight="1" x14ac:dyDescent="0.25">
      <c r="B2" s="66"/>
      <c r="C2" s="67"/>
      <c r="D2" s="67"/>
      <c r="E2" s="68"/>
      <c r="F2" s="1"/>
      <c r="G2" s="1" t="s">
        <v>453</v>
      </c>
      <c r="H2" s="1"/>
    </row>
    <row r="3" spans="2:8" ht="28.5" customHeight="1" x14ac:dyDescent="0.25">
      <c r="B3" s="790" t="e">
        <f>'[2]Кал 1 Ремонт газопров'!A3:D3</f>
        <v>#REF!</v>
      </c>
      <c r="C3" s="790"/>
      <c r="D3" s="69"/>
      <c r="E3" s="70"/>
      <c r="F3" s="72" t="s">
        <v>218</v>
      </c>
      <c r="G3" s="1" t="s">
        <v>288</v>
      </c>
      <c r="H3" s="1"/>
    </row>
    <row r="4" spans="2:8" s="14" customFormat="1" ht="20.25" x14ac:dyDescent="0.25">
      <c r="B4" s="73" t="e">
        <f>'[2]Кал 1 Ремонт газопров'!A4:D4</f>
        <v>#REF!</v>
      </c>
      <c r="C4" s="73"/>
      <c r="D4" s="71"/>
      <c r="E4" s="71"/>
      <c r="F4" s="1"/>
      <c r="G4" s="1" t="s">
        <v>220</v>
      </c>
      <c r="H4" s="1"/>
    </row>
    <row r="5" spans="2:8" s="14" customFormat="1" ht="20.25" x14ac:dyDescent="0.25">
      <c r="B5" s="71"/>
      <c r="C5" s="791"/>
      <c r="D5" s="791"/>
      <c r="E5" s="71"/>
      <c r="F5" s="1"/>
      <c r="G5" s="1" t="s">
        <v>331</v>
      </c>
      <c r="H5" s="1"/>
    </row>
    <row r="6" spans="2:8" s="14" customFormat="1" ht="22.5" customHeight="1" x14ac:dyDescent="0.25">
      <c r="B6" s="75"/>
      <c r="C6" s="75"/>
      <c r="D6" s="75"/>
      <c r="E6" s="75"/>
      <c r="F6" s="1"/>
      <c r="G6" s="1" t="s">
        <v>332</v>
      </c>
      <c r="H6" s="1"/>
    </row>
    <row r="7" spans="2:8" x14ac:dyDescent="0.25">
      <c r="B7"/>
      <c r="C7"/>
      <c r="D7"/>
      <c r="E7"/>
      <c r="F7"/>
      <c r="G7"/>
      <c r="H7"/>
    </row>
    <row r="10" spans="2:8" ht="87.75" customHeight="1" x14ac:dyDescent="0.35">
      <c r="C10" s="802" t="s">
        <v>452</v>
      </c>
      <c r="D10" s="802"/>
      <c r="E10" s="802"/>
    </row>
    <row r="11" spans="2:8" ht="19.5" thickBot="1" x14ac:dyDescent="0.35">
      <c r="C11" s="279"/>
      <c r="D11" s="279"/>
      <c r="E11" s="280"/>
    </row>
    <row r="12" spans="2:8" ht="63" customHeight="1" thickBot="1" x14ac:dyDescent="0.3">
      <c r="C12" s="799" t="s">
        <v>338</v>
      </c>
      <c r="D12" s="800"/>
      <c r="E12" s="801"/>
    </row>
    <row r="13" spans="2:8" ht="32.25" customHeight="1" x14ac:dyDescent="0.3">
      <c r="C13" s="294">
        <v>1</v>
      </c>
      <c r="D13" s="295" t="s">
        <v>147</v>
      </c>
      <c r="E13" s="296">
        <v>3.18</v>
      </c>
    </row>
    <row r="14" spans="2:8" ht="32.25" customHeight="1" x14ac:dyDescent="0.3">
      <c r="C14" s="281">
        <v>2</v>
      </c>
      <c r="D14" s="282" t="s">
        <v>339</v>
      </c>
      <c r="E14" s="286">
        <v>280.97000000000003</v>
      </c>
    </row>
    <row r="15" spans="2:8" ht="32.25" customHeight="1" x14ac:dyDescent="0.3">
      <c r="C15" s="281">
        <v>3</v>
      </c>
      <c r="D15" s="282" t="s">
        <v>340</v>
      </c>
      <c r="E15" s="286">
        <v>81.11</v>
      </c>
    </row>
    <row r="16" spans="2:8" ht="32.25" customHeight="1" x14ac:dyDescent="0.3">
      <c r="C16" s="281">
        <v>4</v>
      </c>
      <c r="D16" s="282" t="s">
        <v>341</v>
      </c>
      <c r="E16" s="286">
        <v>50.45</v>
      </c>
    </row>
    <row r="17" spans="3:5" ht="32.25" customHeight="1" x14ac:dyDescent="0.3">
      <c r="C17" s="281">
        <v>5</v>
      </c>
      <c r="D17" s="282" t="s">
        <v>342</v>
      </c>
      <c r="E17" s="286">
        <v>362.58</v>
      </c>
    </row>
    <row r="18" spans="3:5" ht="32.25" customHeight="1" x14ac:dyDescent="0.3">
      <c r="C18" s="281">
        <v>6</v>
      </c>
      <c r="D18" s="282" t="s">
        <v>343</v>
      </c>
      <c r="E18" s="286"/>
    </row>
    <row r="19" spans="3:5" ht="32.25" customHeight="1" x14ac:dyDescent="0.3">
      <c r="C19" s="283"/>
      <c r="D19" s="284" t="s">
        <v>344</v>
      </c>
      <c r="E19" s="287">
        <v>52.67</v>
      </c>
    </row>
    <row r="20" spans="3:5" ht="32.25" customHeight="1" x14ac:dyDescent="0.3">
      <c r="C20" s="283"/>
      <c r="D20" s="284" t="s">
        <v>345</v>
      </c>
      <c r="E20" s="287">
        <v>72.040000000000006</v>
      </c>
    </row>
    <row r="21" spans="3:5" ht="32.25" customHeight="1" x14ac:dyDescent="0.3">
      <c r="C21" s="281">
        <v>7</v>
      </c>
      <c r="D21" s="282" t="s">
        <v>346</v>
      </c>
      <c r="E21" s="286">
        <v>13.78</v>
      </c>
    </row>
    <row r="22" spans="3:5" ht="32.25" customHeight="1" x14ac:dyDescent="0.3">
      <c r="C22" s="281">
        <v>8</v>
      </c>
      <c r="D22" s="282" t="s">
        <v>349</v>
      </c>
      <c r="E22" s="286">
        <f>E13+E14+E15+E16+E17+E21</f>
        <v>792.06999999999994</v>
      </c>
    </row>
    <row r="23" spans="3:5" ht="32.25" customHeight="1" x14ac:dyDescent="0.3">
      <c r="C23" s="281">
        <v>9</v>
      </c>
      <c r="D23" s="285" t="s">
        <v>337</v>
      </c>
      <c r="E23" s="286">
        <f>E22*0.25</f>
        <v>198.01749999999998</v>
      </c>
    </row>
    <row r="24" spans="3:5" ht="32.25" customHeight="1" x14ac:dyDescent="0.3">
      <c r="C24" s="281">
        <v>10</v>
      </c>
      <c r="D24" s="282" t="s">
        <v>303</v>
      </c>
      <c r="E24" s="286">
        <f>E23+E22</f>
        <v>990.08749999999986</v>
      </c>
    </row>
    <row r="25" spans="3:5" ht="32.25" customHeight="1" x14ac:dyDescent="0.3">
      <c r="C25" s="281">
        <v>11</v>
      </c>
      <c r="D25" s="282" t="s">
        <v>98</v>
      </c>
      <c r="E25" s="286">
        <f>E26/6</f>
        <v>208.5515</v>
      </c>
    </row>
    <row r="26" spans="3:5" ht="32.25" customHeight="1" x14ac:dyDescent="0.3">
      <c r="C26" s="292">
        <v>12</v>
      </c>
      <c r="D26" s="288" t="s">
        <v>347</v>
      </c>
      <c r="E26" s="289">
        <f>(E24+E19)*1.2</f>
        <v>1251.309</v>
      </c>
    </row>
    <row r="27" spans="3:5" ht="32.25" customHeight="1" thickBot="1" x14ac:dyDescent="0.35">
      <c r="C27" s="293">
        <v>13</v>
      </c>
      <c r="D27" s="290" t="s">
        <v>348</v>
      </c>
      <c r="E27" s="291">
        <f>(E24+E20)*1.2</f>
        <v>1274.5529999999997</v>
      </c>
    </row>
    <row r="34" spans="3:4" ht="26.25" customHeight="1" x14ac:dyDescent="0.25">
      <c r="C34" s="803" t="s">
        <v>454</v>
      </c>
      <c r="D34" s="803"/>
    </row>
  </sheetData>
  <mergeCells count="5">
    <mergeCell ref="C12:E12"/>
    <mergeCell ref="C10:E10"/>
    <mergeCell ref="C34:D34"/>
    <mergeCell ref="B3:C3"/>
    <mergeCell ref="C5:D5"/>
  </mergeCells>
  <pageMargins left="0" right="0" top="0" bottom="0" header="0.31496062992125984" footer="0.31496062992125984"/>
  <pageSetup paperSize="9" scale="5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T26"/>
  <sheetViews>
    <sheetView topLeftCell="A10" zoomScaleNormal="100" workbookViewId="0">
      <selection activeCell="F18" sqref="F18"/>
    </sheetView>
  </sheetViews>
  <sheetFormatPr defaultRowHeight="15" x14ac:dyDescent="0.25"/>
  <cols>
    <col min="2" max="2" width="6.28515625" style="368" customWidth="1"/>
    <col min="3" max="3" width="62.85546875" style="369" customWidth="1"/>
    <col min="4" max="4" width="18.7109375" style="110" customWidth="1"/>
    <col min="5" max="5" width="14.7109375" style="110" customWidth="1"/>
    <col min="6" max="6" width="22.140625" style="110" customWidth="1"/>
    <col min="7" max="9" width="9.140625" customWidth="1"/>
    <col min="240" max="240" width="6.28515625" customWidth="1"/>
    <col min="241" max="241" width="29.7109375" customWidth="1"/>
    <col min="242" max="242" width="19.28515625" customWidth="1"/>
    <col min="243" max="243" width="19.42578125" customWidth="1"/>
    <col min="244" max="244" width="16.7109375" customWidth="1"/>
    <col min="245" max="245" width="14.5703125" customWidth="1"/>
    <col min="246" max="246" width="13.7109375" customWidth="1"/>
    <col min="247" max="247" width="18.7109375" customWidth="1"/>
    <col min="248" max="248" width="12" customWidth="1"/>
    <col min="249" max="249" width="17.5703125" customWidth="1"/>
    <col min="250" max="250" width="21.28515625" customWidth="1"/>
    <col min="251" max="251" width="18.7109375" customWidth="1"/>
    <col min="252" max="252" width="11.5703125" customWidth="1"/>
    <col min="253" max="253" width="22.42578125" customWidth="1"/>
    <col min="254" max="254" width="11.7109375" customWidth="1"/>
    <col min="255" max="255" width="9.5703125" customWidth="1"/>
    <col min="256" max="258" width="9.42578125" customWidth="1"/>
    <col min="259" max="261" width="0" hidden="1" customWidth="1"/>
    <col min="496" max="496" width="6.28515625" customWidth="1"/>
    <col min="497" max="497" width="29.7109375" customWidth="1"/>
    <col min="498" max="498" width="19.28515625" customWidth="1"/>
    <col min="499" max="499" width="19.42578125" customWidth="1"/>
    <col min="500" max="500" width="16.7109375" customWidth="1"/>
    <col min="501" max="501" width="14.5703125" customWidth="1"/>
    <col min="502" max="502" width="13.7109375" customWidth="1"/>
    <col min="503" max="503" width="18.7109375" customWidth="1"/>
    <col min="504" max="504" width="12" customWidth="1"/>
    <col min="505" max="505" width="17.5703125" customWidth="1"/>
    <col min="506" max="506" width="21.28515625" customWidth="1"/>
    <col min="507" max="507" width="18.7109375" customWidth="1"/>
    <col min="508" max="508" width="11.5703125" customWidth="1"/>
    <col min="509" max="509" width="22.42578125" customWidth="1"/>
    <col min="510" max="510" width="11.7109375" customWidth="1"/>
    <col min="511" max="511" width="9.5703125" customWidth="1"/>
    <col min="512" max="514" width="9.42578125" customWidth="1"/>
    <col min="515" max="517" width="0" hidden="1" customWidth="1"/>
    <col min="752" max="752" width="6.28515625" customWidth="1"/>
    <col min="753" max="753" width="29.7109375" customWidth="1"/>
    <col min="754" max="754" width="19.28515625" customWidth="1"/>
    <col min="755" max="755" width="19.42578125" customWidth="1"/>
    <col min="756" max="756" width="16.7109375" customWidth="1"/>
    <col min="757" max="757" width="14.5703125" customWidth="1"/>
    <col min="758" max="758" width="13.7109375" customWidth="1"/>
    <col min="759" max="759" width="18.7109375" customWidth="1"/>
    <col min="760" max="760" width="12" customWidth="1"/>
    <col min="761" max="761" width="17.5703125" customWidth="1"/>
    <col min="762" max="762" width="21.28515625" customWidth="1"/>
    <col min="763" max="763" width="18.7109375" customWidth="1"/>
    <col min="764" max="764" width="11.5703125" customWidth="1"/>
    <col min="765" max="765" width="22.42578125" customWidth="1"/>
    <col min="766" max="766" width="11.7109375" customWidth="1"/>
    <col min="767" max="767" width="9.5703125" customWidth="1"/>
    <col min="768" max="770" width="9.42578125" customWidth="1"/>
    <col min="771" max="773" width="0" hidden="1" customWidth="1"/>
    <col min="1008" max="1008" width="6.28515625" customWidth="1"/>
    <col min="1009" max="1009" width="29.7109375" customWidth="1"/>
    <col min="1010" max="1010" width="19.28515625" customWidth="1"/>
    <col min="1011" max="1011" width="19.42578125" customWidth="1"/>
    <col min="1012" max="1012" width="16.7109375" customWidth="1"/>
    <col min="1013" max="1013" width="14.5703125" customWidth="1"/>
    <col min="1014" max="1014" width="13.7109375" customWidth="1"/>
    <col min="1015" max="1015" width="18.7109375" customWidth="1"/>
    <col min="1016" max="1016" width="12" customWidth="1"/>
    <col min="1017" max="1017" width="17.5703125" customWidth="1"/>
    <col min="1018" max="1018" width="21.28515625" customWidth="1"/>
    <col min="1019" max="1019" width="18.7109375" customWidth="1"/>
    <col min="1020" max="1020" width="11.5703125" customWidth="1"/>
    <col min="1021" max="1021" width="22.42578125" customWidth="1"/>
    <col min="1022" max="1022" width="11.7109375" customWidth="1"/>
    <col min="1023" max="1023" width="9.5703125" customWidth="1"/>
    <col min="1024" max="1026" width="9.42578125" customWidth="1"/>
    <col min="1027" max="1029" width="0" hidden="1" customWidth="1"/>
    <col min="1264" max="1264" width="6.28515625" customWidth="1"/>
    <col min="1265" max="1265" width="29.7109375" customWidth="1"/>
    <col min="1266" max="1266" width="19.28515625" customWidth="1"/>
    <col min="1267" max="1267" width="19.42578125" customWidth="1"/>
    <col min="1268" max="1268" width="16.7109375" customWidth="1"/>
    <col min="1269" max="1269" width="14.5703125" customWidth="1"/>
    <col min="1270" max="1270" width="13.7109375" customWidth="1"/>
    <col min="1271" max="1271" width="18.7109375" customWidth="1"/>
    <col min="1272" max="1272" width="12" customWidth="1"/>
    <col min="1273" max="1273" width="17.5703125" customWidth="1"/>
    <col min="1274" max="1274" width="21.28515625" customWidth="1"/>
    <col min="1275" max="1275" width="18.7109375" customWidth="1"/>
    <col min="1276" max="1276" width="11.5703125" customWidth="1"/>
    <col min="1277" max="1277" width="22.42578125" customWidth="1"/>
    <col min="1278" max="1278" width="11.7109375" customWidth="1"/>
    <col min="1279" max="1279" width="9.5703125" customWidth="1"/>
    <col min="1280" max="1282" width="9.42578125" customWidth="1"/>
    <col min="1283" max="1285" width="0" hidden="1" customWidth="1"/>
    <col min="1520" max="1520" width="6.28515625" customWidth="1"/>
    <col min="1521" max="1521" width="29.7109375" customWidth="1"/>
    <col min="1522" max="1522" width="19.28515625" customWidth="1"/>
    <col min="1523" max="1523" width="19.42578125" customWidth="1"/>
    <col min="1524" max="1524" width="16.7109375" customWidth="1"/>
    <col min="1525" max="1525" width="14.5703125" customWidth="1"/>
    <col min="1526" max="1526" width="13.7109375" customWidth="1"/>
    <col min="1527" max="1527" width="18.7109375" customWidth="1"/>
    <col min="1528" max="1528" width="12" customWidth="1"/>
    <col min="1529" max="1529" width="17.5703125" customWidth="1"/>
    <col min="1530" max="1530" width="21.28515625" customWidth="1"/>
    <col min="1531" max="1531" width="18.7109375" customWidth="1"/>
    <col min="1532" max="1532" width="11.5703125" customWidth="1"/>
    <col min="1533" max="1533" width="22.42578125" customWidth="1"/>
    <col min="1534" max="1534" width="11.7109375" customWidth="1"/>
    <col min="1535" max="1535" width="9.5703125" customWidth="1"/>
    <col min="1536" max="1538" width="9.42578125" customWidth="1"/>
    <col min="1539" max="1541" width="0" hidden="1" customWidth="1"/>
    <col min="1776" max="1776" width="6.28515625" customWidth="1"/>
    <col min="1777" max="1777" width="29.7109375" customWidth="1"/>
    <col min="1778" max="1778" width="19.28515625" customWidth="1"/>
    <col min="1779" max="1779" width="19.42578125" customWidth="1"/>
    <col min="1780" max="1780" width="16.7109375" customWidth="1"/>
    <col min="1781" max="1781" width="14.5703125" customWidth="1"/>
    <col min="1782" max="1782" width="13.7109375" customWidth="1"/>
    <col min="1783" max="1783" width="18.7109375" customWidth="1"/>
    <col min="1784" max="1784" width="12" customWidth="1"/>
    <col min="1785" max="1785" width="17.5703125" customWidth="1"/>
    <col min="1786" max="1786" width="21.28515625" customWidth="1"/>
    <col min="1787" max="1787" width="18.7109375" customWidth="1"/>
    <col min="1788" max="1788" width="11.5703125" customWidth="1"/>
    <col min="1789" max="1789" width="22.42578125" customWidth="1"/>
    <col min="1790" max="1790" width="11.7109375" customWidth="1"/>
    <col min="1791" max="1791" width="9.5703125" customWidth="1"/>
    <col min="1792" max="1794" width="9.42578125" customWidth="1"/>
    <col min="1795" max="1797" width="0" hidden="1" customWidth="1"/>
    <col min="2032" max="2032" width="6.28515625" customWidth="1"/>
    <col min="2033" max="2033" width="29.7109375" customWidth="1"/>
    <col min="2034" max="2034" width="19.28515625" customWidth="1"/>
    <col min="2035" max="2035" width="19.42578125" customWidth="1"/>
    <col min="2036" max="2036" width="16.7109375" customWidth="1"/>
    <col min="2037" max="2037" width="14.5703125" customWidth="1"/>
    <col min="2038" max="2038" width="13.7109375" customWidth="1"/>
    <col min="2039" max="2039" width="18.7109375" customWidth="1"/>
    <col min="2040" max="2040" width="12" customWidth="1"/>
    <col min="2041" max="2041" width="17.5703125" customWidth="1"/>
    <col min="2042" max="2042" width="21.28515625" customWidth="1"/>
    <col min="2043" max="2043" width="18.7109375" customWidth="1"/>
    <col min="2044" max="2044" width="11.5703125" customWidth="1"/>
    <col min="2045" max="2045" width="22.42578125" customWidth="1"/>
    <col min="2046" max="2046" width="11.7109375" customWidth="1"/>
    <col min="2047" max="2047" width="9.5703125" customWidth="1"/>
    <col min="2048" max="2050" width="9.42578125" customWidth="1"/>
    <col min="2051" max="2053" width="0" hidden="1" customWidth="1"/>
    <col min="2288" max="2288" width="6.28515625" customWidth="1"/>
    <col min="2289" max="2289" width="29.7109375" customWidth="1"/>
    <col min="2290" max="2290" width="19.28515625" customWidth="1"/>
    <col min="2291" max="2291" width="19.42578125" customWidth="1"/>
    <col min="2292" max="2292" width="16.7109375" customWidth="1"/>
    <col min="2293" max="2293" width="14.5703125" customWidth="1"/>
    <col min="2294" max="2294" width="13.7109375" customWidth="1"/>
    <col min="2295" max="2295" width="18.7109375" customWidth="1"/>
    <col min="2296" max="2296" width="12" customWidth="1"/>
    <col min="2297" max="2297" width="17.5703125" customWidth="1"/>
    <col min="2298" max="2298" width="21.28515625" customWidth="1"/>
    <col min="2299" max="2299" width="18.7109375" customWidth="1"/>
    <col min="2300" max="2300" width="11.5703125" customWidth="1"/>
    <col min="2301" max="2301" width="22.42578125" customWidth="1"/>
    <col min="2302" max="2302" width="11.7109375" customWidth="1"/>
    <col min="2303" max="2303" width="9.5703125" customWidth="1"/>
    <col min="2304" max="2306" width="9.42578125" customWidth="1"/>
    <col min="2307" max="2309" width="0" hidden="1" customWidth="1"/>
    <col min="2544" max="2544" width="6.28515625" customWidth="1"/>
    <col min="2545" max="2545" width="29.7109375" customWidth="1"/>
    <col min="2546" max="2546" width="19.28515625" customWidth="1"/>
    <col min="2547" max="2547" width="19.42578125" customWidth="1"/>
    <col min="2548" max="2548" width="16.7109375" customWidth="1"/>
    <col min="2549" max="2549" width="14.5703125" customWidth="1"/>
    <col min="2550" max="2550" width="13.7109375" customWidth="1"/>
    <col min="2551" max="2551" width="18.7109375" customWidth="1"/>
    <col min="2552" max="2552" width="12" customWidth="1"/>
    <col min="2553" max="2553" width="17.5703125" customWidth="1"/>
    <col min="2554" max="2554" width="21.28515625" customWidth="1"/>
    <col min="2555" max="2555" width="18.7109375" customWidth="1"/>
    <col min="2556" max="2556" width="11.5703125" customWidth="1"/>
    <col min="2557" max="2557" width="22.42578125" customWidth="1"/>
    <col min="2558" max="2558" width="11.7109375" customWidth="1"/>
    <col min="2559" max="2559" width="9.5703125" customWidth="1"/>
    <col min="2560" max="2562" width="9.42578125" customWidth="1"/>
    <col min="2563" max="2565" width="0" hidden="1" customWidth="1"/>
    <col min="2800" max="2800" width="6.28515625" customWidth="1"/>
    <col min="2801" max="2801" width="29.7109375" customWidth="1"/>
    <col min="2802" max="2802" width="19.28515625" customWidth="1"/>
    <col min="2803" max="2803" width="19.42578125" customWidth="1"/>
    <col min="2804" max="2804" width="16.7109375" customWidth="1"/>
    <col min="2805" max="2805" width="14.5703125" customWidth="1"/>
    <col min="2806" max="2806" width="13.7109375" customWidth="1"/>
    <col min="2807" max="2807" width="18.7109375" customWidth="1"/>
    <col min="2808" max="2808" width="12" customWidth="1"/>
    <col min="2809" max="2809" width="17.5703125" customWidth="1"/>
    <col min="2810" max="2810" width="21.28515625" customWidth="1"/>
    <col min="2811" max="2811" width="18.7109375" customWidth="1"/>
    <col min="2812" max="2812" width="11.5703125" customWidth="1"/>
    <col min="2813" max="2813" width="22.42578125" customWidth="1"/>
    <col min="2814" max="2814" width="11.7109375" customWidth="1"/>
    <col min="2815" max="2815" width="9.5703125" customWidth="1"/>
    <col min="2816" max="2818" width="9.42578125" customWidth="1"/>
    <col min="2819" max="2821" width="0" hidden="1" customWidth="1"/>
    <col min="3056" max="3056" width="6.28515625" customWidth="1"/>
    <col min="3057" max="3057" width="29.7109375" customWidth="1"/>
    <col min="3058" max="3058" width="19.28515625" customWidth="1"/>
    <col min="3059" max="3059" width="19.42578125" customWidth="1"/>
    <col min="3060" max="3060" width="16.7109375" customWidth="1"/>
    <col min="3061" max="3061" width="14.5703125" customWidth="1"/>
    <col min="3062" max="3062" width="13.7109375" customWidth="1"/>
    <col min="3063" max="3063" width="18.7109375" customWidth="1"/>
    <col min="3064" max="3064" width="12" customWidth="1"/>
    <col min="3065" max="3065" width="17.5703125" customWidth="1"/>
    <col min="3066" max="3066" width="21.28515625" customWidth="1"/>
    <col min="3067" max="3067" width="18.7109375" customWidth="1"/>
    <col min="3068" max="3068" width="11.5703125" customWidth="1"/>
    <col min="3069" max="3069" width="22.42578125" customWidth="1"/>
    <col min="3070" max="3070" width="11.7109375" customWidth="1"/>
    <col min="3071" max="3071" width="9.5703125" customWidth="1"/>
    <col min="3072" max="3074" width="9.42578125" customWidth="1"/>
    <col min="3075" max="3077" width="0" hidden="1" customWidth="1"/>
    <col min="3312" max="3312" width="6.28515625" customWidth="1"/>
    <col min="3313" max="3313" width="29.7109375" customWidth="1"/>
    <col min="3314" max="3314" width="19.28515625" customWidth="1"/>
    <col min="3315" max="3315" width="19.42578125" customWidth="1"/>
    <col min="3316" max="3316" width="16.7109375" customWidth="1"/>
    <col min="3317" max="3317" width="14.5703125" customWidth="1"/>
    <col min="3318" max="3318" width="13.7109375" customWidth="1"/>
    <col min="3319" max="3319" width="18.7109375" customWidth="1"/>
    <col min="3320" max="3320" width="12" customWidth="1"/>
    <col min="3321" max="3321" width="17.5703125" customWidth="1"/>
    <col min="3322" max="3322" width="21.28515625" customWidth="1"/>
    <col min="3323" max="3323" width="18.7109375" customWidth="1"/>
    <col min="3324" max="3324" width="11.5703125" customWidth="1"/>
    <col min="3325" max="3325" width="22.42578125" customWidth="1"/>
    <col min="3326" max="3326" width="11.7109375" customWidth="1"/>
    <col min="3327" max="3327" width="9.5703125" customWidth="1"/>
    <col min="3328" max="3330" width="9.42578125" customWidth="1"/>
    <col min="3331" max="3333" width="0" hidden="1" customWidth="1"/>
    <col min="3568" max="3568" width="6.28515625" customWidth="1"/>
    <col min="3569" max="3569" width="29.7109375" customWidth="1"/>
    <col min="3570" max="3570" width="19.28515625" customWidth="1"/>
    <col min="3571" max="3571" width="19.42578125" customWidth="1"/>
    <col min="3572" max="3572" width="16.7109375" customWidth="1"/>
    <col min="3573" max="3573" width="14.5703125" customWidth="1"/>
    <col min="3574" max="3574" width="13.7109375" customWidth="1"/>
    <col min="3575" max="3575" width="18.7109375" customWidth="1"/>
    <col min="3576" max="3576" width="12" customWidth="1"/>
    <col min="3577" max="3577" width="17.5703125" customWidth="1"/>
    <col min="3578" max="3578" width="21.28515625" customWidth="1"/>
    <col min="3579" max="3579" width="18.7109375" customWidth="1"/>
    <col min="3580" max="3580" width="11.5703125" customWidth="1"/>
    <col min="3581" max="3581" width="22.42578125" customWidth="1"/>
    <col min="3582" max="3582" width="11.7109375" customWidth="1"/>
    <col min="3583" max="3583" width="9.5703125" customWidth="1"/>
    <col min="3584" max="3586" width="9.42578125" customWidth="1"/>
    <col min="3587" max="3589" width="0" hidden="1" customWidth="1"/>
    <col min="3824" max="3824" width="6.28515625" customWidth="1"/>
    <col min="3825" max="3825" width="29.7109375" customWidth="1"/>
    <col min="3826" max="3826" width="19.28515625" customWidth="1"/>
    <col min="3827" max="3827" width="19.42578125" customWidth="1"/>
    <col min="3828" max="3828" width="16.7109375" customWidth="1"/>
    <col min="3829" max="3829" width="14.5703125" customWidth="1"/>
    <col min="3830" max="3830" width="13.7109375" customWidth="1"/>
    <col min="3831" max="3831" width="18.7109375" customWidth="1"/>
    <col min="3832" max="3832" width="12" customWidth="1"/>
    <col min="3833" max="3833" width="17.5703125" customWidth="1"/>
    <col min="3834" max="3834" width="21.28515625" customWidth="1"/>
    <col min="3835" max="3835" width="18.7109375" customWidth="1"/>
    <col min="3836" max="3836" width="11.5703125" customWidth="1"/>
    <col min="3837" max="3837" width="22.42578125" customWidth="1"/>
    <col min="3838" max="3838" width="11.7109375" customWidth="1"/>
    <col min="3839" max="3839" width="9.5703125" customWidth="1"/>
    <col min="3840" max="3842" width="9.42578125" customWidth="1"/>
    <col min="3843" max="3845" width="0" hidden="1" customWidth="1"/>
    <col min="4080" max="4080" width="6.28515625" customWidth="1"/>
    <col min="4081" max="4081" width="29.7109375" customWidth="1"/>
    <col min="4082" max="4082" width="19.28515625" customWidth="1"/>
    <col min="4083" max="4083" width="19.42578125" customWidth="1"/>
    <col min="4084" max="4084" width="16.7109375" customWidth="1"/>
    <col min="4085" max="4085" width="14.5703125" customWidth="1"/>
    <col min="4086" max="4086" width="13.7109375" customWidth="1"/>
    <col min="4087" max="4087" width="18.7109375" customWidth="1"/>
    <col min="4088" max="4088" width="12" customWidth="1"/>
    <col min="4089" max="4089" width="17.5703125" customWidth="1"/>
    <col min="4090" max="4090" width="21.28515625" customWidth="1"/>
    <col min="4091" max="4091" width="18.7109375" customWidth="1"/>
    <col min="4092" max="4092" width="11.5703125" customWidth="1"/>
    <col min="4093" max="4093" width="22.42578125" customWidth="1"/>
    <col min="4094" max="4094" width="11.7109375" customWidth="1"/>
    <col min="4095" max="4095" width="9.5703125" customWidth="1"/>
    <col min="4096" max="4098" width="9.42578125" customWidth="1"/>
    <col min="4099" max="4101" width="0" hidden="1" customWidth="1"/>
    <col min="4336" max="4336" width="6.28515625" customWidth="1"/>
    <col min="4337" max="4337" width="29.7109375" customWidth="1"/>
    <col min="4338" max="4338" width="19.28515625" customWidth="1"/>
    <col min="4339" max="4339" width="19.42578125" customWidth="1"/>
    <col min="4340" max="4340" width="16.7109375" customWidth="1"/>
    <col min="4341" max="4341" width="14.5703125" customWidth="1"/>
    <col min="4342" max="4342" width="13.7109375" customWidth="1"/>
    <col min="4343" max="4343" width="18.7109375" customWidth="1"/>
    <col min="4344" max="4344" width="12" customWidth="1"/>
    <col min="4345" max="4345" width="17.5703125" customWidth="1"/>
    <col min="4346" max="4346" width="21.28515625" customWidth="1"/>
    <col min="4347" max="4347" width="18.7109375" customWidth="1"/>
    <col min="4348" max="4348" width="11.5703125" customWidth="1"/>
    <col min="4349" max="4349" width="22.42578125" customWidth="1"/>
    <col min="4350" max="4350" width="11.7109375" customWidth="1"/>
    <col min="4351" max="4351" width="9.5703125" customWidth="1"/>
    <col min="4352" max="4354" width="9.42578125" customWidth="1"/>
    <col min="4355" max="4357" width="0" hidden="1" customWidth="1"/>
    <col min="4592" max="4592" width="6.28515625" customWidth="1"/>
    <col min="4593" max="4593" width="29.7109375" customWidth="1"/>
    <col min="4594" max="4594" width="19.28515625" customWidth="1"/>
    <col min="4595" max="4595" width="19.42578125" customWidth="1"/>
    <col min="4596" max="4596" width="16.7109375" customWidth="1"/>
    <col min="4597" max="4597" width="14.5703125" customWidth="1"/>
    <col min="4598" max="4598" width="13.7109375" customWidth="1"/>
    <col min="4599" max="4599" width="18.7109375" customWidth="1"/>
    <col min="4600" max="4600" width="12" customWidth="1"/>
    <col min="4601" max="4601" width="17.5703125" customWidth="1"/>
    <col min="4602" max="4602" width="21.28515625" customWidth="1"/>
    <col min="4603" max="4603" width="18.7109375" customWidth="1"/>
    <col min="4604" max="4604" width="11.5703125" customWidth="1"/>
    <col min="4605" max="4605" width="22.42578125" customWidth="1"/>
    <col min="4606" max="4606" width="11.7109375" customWidth="1"/>
    <col min="4607" max="4607" width="9.5703125" customWidth="1"/>
    <col min="4608" max="4610" width="9.42578125" customWidth="1"/>
    <col min="4611" max="4613" width="0" hidden="1" customWidth="1"/>
    <col min="4848" max="4848" width="6.28515625" customWidth="1"/>
    <col min="4849" max="4849" width="29.7109375" customWidth="1"/>
    <col min="4850" max="4850" width="19.28515625" customWidth="1"/>
    <col min="4851" max="4851" width="19.42578125" customWidth="1"/>
    <col min="4852" max="4852" width="16.7109375" customWidth="1"/>
    <col min="4853" max="4853" width="14.5703125" customWidth="1"/>
    <col min="4854" max="4854" width="13.7109375" customWidth="1"/>
    <col min="4855" max="4855" width="18.7109375" customWidth="1"/>
    <col min="4856" max="4856" width="12" customWidth="1"/>
    <col min="4857" max="4857" width="17.5703125" customWidth="1"/>
    <col min="4858" max="4858" width="21.28515625" customWidth="1"/>
    <col min="4859" max="4859" width="18.7109375" customWidth="1"/>
    <col min="4860" max="4860" width="11.5703125" customWidth="1"/>
    <col min="4861" max="4861" width="22.42578125" customWidth="1"/>
    <col min="4862" max="4862" width="11.7109375" customWidth="1"/>
    <col min="4863" max="4863" width="9.5703125" customWidth="1"/>
    <col min="4864" max="4866" width="9.42578125" customWidth="1"/>
    <col min="4867" max="4869" width="0" hidden="1" customWidth="1"/>
    <col min="5104" max="5104" width="6.28515625" customWidth="1"/>
    <col min="5105" max="5105" width="29.7109375" customWidth="1"/>
    <col min="5106" max="5106" width="19.28515625" customWidth="1"/>
    <col min="5107" max="5107" width="19.42578125" customWidth="1"/>
    <col min="5108" max="5108" width="16.7109375" customWidth="1"/>
    <col min="5109" max="5109" width="14.5703125" customWidth="1"/>
    <col min="5110" max="5110" width="13.7109375" customWidth="1"/>
    <col min="5111" max="5111" width="18.7109375" customWidth="1"/>
    <col min="5112" max="5112" width="12" customWidth="1"/>
    <col min="5113" max="5113" width="17.5703125" customWidth="1"/>
    <col min="5114" max="5114" width="21.28515625" customWidth="1"/>
    <col min="5115" max="5115" width="18.7109375" customWidth="1"/>
    <col min="5116" max="5116" width="11.5703125" customWidth="1"/>
    <col min="5117" max="5117" width="22.42578125" customWidth="1"/>
    <col min="5118" max="5118" width="11.7109375" customWidth="1"/>
    <col min="5119" max="5119" width="9.5703125" customWidth="1"/>
    <col min="5120" max="5122" width="9.42578125" customWidth="1"/>
    <col min="5123" max="5125" width="0" hidden="1" customWidth="1"/>
    <col min="5360" max="5360" width="6.28515625" customWidth="1"/>
    <col min="5361" max="5361" width="29.7109375" customWidth="1"/>
    <col min="5362" max="5362" width="19.28515625" customWidth="1"/>
    <col min="5363" max="5363" width="19.42578125" customWidth="1"/>
    <col min="5364" max="5364" width="16.7109375" customWidth="1"/>
    <col min="5365" max="5365" width="14.5703125" customWidth="1"/>
    <col min="5366" max="5366" width="13.7109375" customWidth="1"/>
    <col min="5367" max="5367" width="18.7109375" customWidth="1"/>
    <col min="5368" max="5368" width="12" customWidth="1"/>
    <col min="5369" max="5369" width="17.5703125" customWidth="1"/>
    <col min="5370" max="5370" width="21.28515625" customWidth="1"/>
    <col min="5371" max="5371" width="18.7109375" customWidth="1"/>
    <col min="5372" max="5372" width="11.5703125" customWidth="1"/>
    <col min="5373" max="5373" width="22.42578125" customWidth="1"/>
    <col min="5374" max="5374" width="11.7109375" customWidth="1"/>
    <col min="5375" max="5375" width="9.5703125" customWidth="1"/>
    <col min="5376" max="5378" width="9.42578125" customWidth="1"/>
    <col min="5379" max="5381" width="0" hidden="1" customWidth="1"/>
    <col min="5616" max="5616" width="6.28515625" customWidth="1"/>
    <col min="5617" max="5617" width="29.7109375" customWidth="1"/>
    <col min="5618" max="5618" width="19.28515625" customWidth="1"/>
    <col min="5619" max="5619" width="19.42578125" customWidth="1"/>
    <col min="5620" max="5620" width="16.7109375" customWidth="1"/>
    <col min="5621" max="5621" width="14.5703125" customWidth="1"/>
    <col min="5622" max="5622" width="13.7109375" customWidth="1"/>
    <col min="5623" max="5623" width="18.7109375" customWidth="1"/>
    <col min="5624" max="5624" width="12" customWidth="1"/>
    <col min="5625" max="5625" width="17.5703125" customWidth="1"/>
    <col min="5626" max="5626" width="21.28515625" customWidth="1"/>
    <col min="5627" max="5627" width="18.7109375" customWidth="1"/>
    <col min="5628" max="5628" width="11.5703125" customWidth="1"/>
    <col min="5629" max="5629" width="22.42578125" customWidth="1"/>
    <col min="5630" max="5630" width="11.7109375" customWidth="1"/>
    <col min="5631" max="5631" width="9.5703125" customWidth="1"/>
    <col min="5632" max="5634" width="9.42578125" customWidth="1"/>
    <col min="5635" max="5637" width="0" hidden="1" customWidth="1"/>
    <col min="5872" max="5872" width="6.28515625" customWidth="1"/>
    <col min="5873" max="5873" width="29.7109375" customWidth="1"/>
    <col min="5874" max="5874" width="19.28515625" customWidth="1"/>
    <col min="5875" max="5875" width="19.42578125" customWidth="1"/>
    <col min="5876" max="5876" width="16.7109375" customWidth="1"/>
    <col min="5877" max="5877" width="14.5703125" customWidth="1"/>
    <col min="5878" max="5878" width="13.7109375" customWidth="1"/>
    <col min="5879" max="5879" width="18.7109375" customWidth="1"/>
    <col min="5880" max="5880" width="12" customWidth="1"/>
    <col min="5881" max="5881" width="17.5703125" customWidth="1"/>
    <col min="5882" max="5882" width="21.28515625" customWidth="1"/>
    <col min="5883" max="5883" width="18.7109375" customWidth="1"/>
    <col min="5884" max="5884" width="11.5703125" customWidth="1"/>
    <col min="5885" max="5885" width="22.42578125" customWidth="1"/>
    <col min="5886" max="5886" width="11.7109375" customWidth="1"/>
    <col min="5887" max="5887" width="9.5703125" customWidth="1"/>
    <col min="5888" max="5890" width="9.42578125" customWidth="1"/>
    <col min="5891" max="5893" width="0" hidden="1" customWidth="1"/>
    <col min="6128" max="6128" width="6.28515625" customWidth="1"/>
    <col min="6129" max="6129" width="29.7109375" customWidth="1"/>
    <col min="6130" max="6130" width="19.28515625" customWidth="1"/>
    <col min="6131" max="6131" width="19.42578125" customWidth="1"/>
    <col min="6132" max="6132" width="16.7109375" customWidth="1"/>
    <col min="6133" max="6133" width="14.5703125" customWidth="1"/>
    <col min="6134" max="6134" width="13.7109375" customWidth="1"/>
    <col min="6135" max="6135" width="18.7109375" customWidth="1"/>
    <col min="6136" max="6136" width="12" customWidth="1"/>
    <col min="6137" max="6137" width="17.5703125" customWidth="1"/>
    <col min="6138" max="6138" width="21.28515625" customWidth="1"/>
    <col min="6139" max="6139" width="18.7109375" customWidth="1"/>
    <col min="6140" max="6140" width="11.5703125" customWidth="1"/>
    <col min="6141" max="6141" width="22.42578125" customWidth="1"/>
    <col min="6142" max="6142" width="11.7109375" customWidth="1"/>
    <col min="6143" max="6143" width="9.5703125" customWidth="1"/>
    <col min="6144" max="6146" width="9.42578125" customWidth="1"/>
    <col min="6147" max="6149" width="0" hidden="1" customWidth="1"/>
    <col min="6384" max="6384" width="6.28515625" customWidth="1"/>
    <col min="6385" max="6385" width="29.7109375" customWidth="1"/>
    <col min="6386" max="6386" width="19.28515625" customWidth="1"/>
    <col min="6387" max="6387" width="19.42578125" customWidth="1"/>
    <col min="6388" max="6388" width="16.7109375" customWidth="1"/>
    <col min="6389" max="6389" width="14.5703125" customWidth="1"/>
    <col min="6390" max="6390" width="13.7109375" customWidth="1"/>
    <col min="6391" max="6391" width="18.7109375" customWidth="1"/>
    <col min="6392" max="6392" width="12" customWidth="1"/>
    <col min="6393" max="6393" width="17.5703125" customWidth="1"/>
    <col min="6394" max="6394" width="21.28515625" customWidth="1"/>
    <col min="6395" max="6395" width="18.7109375" customWidth="1"/>
    <col min="6396" max="6396" width="11.5703125" customWidth="1"/>
    <col min="6397" max="6397" width="22.42578125" customWidth="1"/>
    <col min="6398" max="6398" width="11.7109375" customWidth="1"/>
    <col min="6399" max="6399" width="9.5703125" customWidth="1"/>
    <col min="6400" max="6402" width="9.42578125" customWidth="1"/>
    <col min="6403" max="6405" width="0" hidden="1" customWidth="1"/>
    <col min="6640" max="6640" width="6.28515625" customWidth="1"/>
    <col min="6641" max="6641" width="29.7109375" customWidth="1"/>
    <col min="6642" max="6642" width="19.28515625" customWidth="1"/>
    <col min="6643" max="6643" width="19.42578125" customWidth="1"/>
    <col min="6644" max="6644" width="16.7109375" customWidth="1"/>
    <col min="6645" max="6645" width="14.5703125" customWidth="1"/>
    <col min="6646" max="6646" width="13.7109375" customWidth="1"/>
    <col min="6647" max="6647" width="18.7109375" customWidth="1"/>
    <col min="6648" max="6648" width="12" customWidth="1"/>
    <col min="6649" max="6649" width="17.5703125" customWidth="1"/>
    <col min="6650" max="6650" width="21.28515625" customWidth="1"/>
    <col min="6651" max="6651" width="18.7109375" customWidth="1"/>
    <col min="6652" max="6652" width="11.5703125" customWidth="1"/>
    <col min="6653" max="6653" width="22.42578125" customWidth="1"/>
    <col min="6654" max="6654" width="11.7109375" customWidth="1"/>
    <col min="6655" max="6655" width="9.5703125" customWidth="1"/>
    <col min="6656" max="6658" width="9.42578125" customWidth="1"/>
    <col min="6659" max="6661" width="0" hidden="1" customWidth="1"/>
    <col min="6896" max="6896" width="6.28515625" customWidth="1"/>
    <col min="6897" max="6897" width="29.7109375" customWidth="1"/>
    <col min="6898" max="6898" width="19.28515625" customWidth="1"/>
    <col min="6899" max="6899" width="19.42578125" customWidth="1"/>
    <col min="6900" max="6900" width="16.7109375" customWidth="1"/>
    <col min="6901" max="6901" width="14.5703125" customWidth="1"/>
    <col min="6902" max="6902" width="13.7109375" customWidth="1"/>
    <col min="6903" max="6903" width="18.7109375" customWidth="1"/>
    <col min="6904" max="6904" width="12" customWidth="1"/>
    <col min="6905" max="6905" width="17.5703125" customWidth="1"/>
    <col min="6906" max="6906" width="21.28515625" customWidth="1"/>
    <col min="6907" max="6907" width="18.7109375" customWidth="1"/>
    <col min="6908" max="6908" width="11.5703125" customWidth="1"/>
    <col min="6909" max="6909" width="22.42578125" customWidth="1"/>
    <col min="6910" max="6910" width="11.7109375" customWidth="1"/>
    <col min="6911" max="6911" width="9.5703125" customWidth="1"/>
    <col min="6912" max="6914" width="9.42578125" customWidth="1"/>
    <col min="6915" max="6917" width="0" hidden="1" customWidth="1"/>
    <col min="7152" max="7152" width="6.28515625" customWidth="1"/>
    <col min="7153" max="7153" width="29.7109375" customWidth="1"/>
    <col min="7154" max="7154" width="19.28515625" customWidth="1"/>
    <col min="7155" max="7155" width="19.42578125" customWidth="1"/>
    <col min="7156" max="7156" width="16.7109375" customWidth="1"/>
    <col min="7157" max="7157" width="14.5703125" customWidth="1"/>
    <col min="7158" max="7158" width="13.7109375" customWidth="1"/>
    <col min="7159" max="7159" width="18.7109375" customWidth="1"/>
    <col min="7160" max="7160" width="12" customWidth="1"/>
    <col min="7161" max="7161" width="17.5703125" customWidth="1"/>
    <col min="7162" max="7162" width="21.28515625" customWidth="1"/>
    <col min="7163" max="7163" width="18.7109375" customWidth="1"/>
    <col min="7164" max="7164" width="11.5703125" customWidth="1"/>
    <col min="7165" max="7165" width="22.42578125" customWidth="1"/>
    <col min="7166" max="7166" width="11.7109375" customWidth="1"/>
    <col min="7167" max="7167" width="9.5703125" customWidth="1"/>
    <col min="7168" max="7170" width="9.42578125" customWidth="1"/>
    <col min="7171" max="7173" width="0" hidden="1" customWidth="1"/>
    <col min="7408" max="7408" width="6.28515625" customWidth="1"/>
    <col min="7409" max="7409" width="29.7109375" customWidth="1"/>
    <col min="7410" max="7410" width="19.28515625" customWidth="1"/>
    <col min="7411" max="7411" width="19.42578125" customWidth="1"/>
    <col min="7412" max="7412" width="16.7109375" customWidth="1"/>
    <col min="7413" max="7413" width="14.5703125" customWidth="1"/>
    <col min="7414" max="7414" width="13.7109375" customWidth="1"/>
    <col min="7415" max="7415" width="18.7109375" customWidth="1"/>
    <col min="7416" max="7416" width="12" customWidth="1"/>
    <col min="7417" max="7417" width="17.5703125" customWidth="1"/>
    <col min="7418" max="7418" width="21.28515625" customWidth="1"/>
    <col min="7419" max="7419" width="18.7109375" customWidth="1"/>
    <col min="7420" max="7420" width="11.5703125" customWidth="1"/>
    <col min="7421" max="7421" width="22.42578125" customWidth="1"/>
    <col min="7422" max="7422" width="11.7109375" customWidth="1"/>
    <col min="7423" max="7423" width="9.5703125" customWidth="1"/>
    <col min="7424" max="7426" width="9.42578125" customWidth="1"/>
    <col min="7427" max="7429" width="0" hidden="1" customWidth="1"/>
    <col min="7664" max="7664" width="6.28515625" customWidth="1"/>
    <col min="7665" max="7665" width="29.7109375" customWidth="1"/>
    <col min="7666" max="7666" width="19.28515625" customWidth="1"/>
    <col min="7667" max="7667" width="19.42578125" customWidth="1"/>
    <col min="7668" max="7668" width="16.7109375" customWidth="1"/>
    <col min="7669" max="7669" width="14.5703125" customWidth="1"/>
    <col min="7670" max="7670" width="13.7109375" customWidth="1"/>
    <col min="7671" max="7671" width="18.7109375" customWidth="1"/>
    <col min="7672" max="7672" width="12" customWidth="1"/>
    <col min="7673" max="7673" width="17.5703125" customWidth="1"/>
    <col min="7674" max="7674" width="21.28515625" customWidth="1"/>
    <col min="7675" max="7675" width="18.7109375" customWidth="1"/>
    <col min="7676" max="7676" width="11.5703125" customWidth="1"/>
    <col min="7677" max="7677" width="22.42578125" customWidth="1"/>
    <col min="7678" max="7678" width="11.7109375" customWidth="1"/>
    <col min="7679" max="7679" width="9.5703125" customWidth="1"/>
    <col min="7680" max="7682" width="9.42578125" customWidth="1"/>
    <col min="7683" max="7685" width="0" hidden="1" customWidth="1"/>
    <col min="7920" max="7920" width="6.28515625" customWidth="1"/>
    <col min="7921" max="7921" width="29.7109375" customWidth="1"/>
    <col min="7922" max="7922" width="19.28515625" customWidth="1"/>
    <col min="7923" max="7923" width="19.42578125" customWidth="1"/>
    <col min="7924" max="7924" width="16.7109375" customWidth="1"/>
    <col min="7925" max="7925" width="14.5703125" customWidth="1"/>
    <col min="7926" max="7926" width="13.7109375" customWidth="1"/>
    <col min="7927" max="7927" width="18.7109375" customWidth="1"/>
    <col min="7928" max="7928" width="12" customWidth="1"/>
    <col min="7929" max="7929" width="17.5703125" customWidth="1"/>
    <col min="7930" max="7930" width="21.28515625" customWidth="1"/>
    <col min="7931" max="7931" width="18.7109375" customWidth="1"/>
    <col min="7932" max="7932" width="11.5703125" customWidth="1"/>
    <col min="7933" max="7933" width="22.42578125" customWidth="1"/>
    <col min="7934" max="7934" width="11.7109375" customWidth="1"/>
    <col min="7935" max="7935" width="9.5703125" customWidth="1"/>
    <col min="7936" max="7938" width="9.42578125" customWidth="1"/>
    <col min="7939" max="7941" width="0" hidden="1" customWidth="1"/>
    <col min="8176" max="8176" width="6.28515625" customWidth="1"/>
    <col min="8177" max="8177" width="29.7109375" customWidth="1"/>
    <col min="8178" max="8178" width="19.28515625" customWidth="1"/>
    <col min="8179" max="8179" width="19.42578125" customWidth="1"/>
    <col min="8180" max="8180" width="16.7109375" customWidth="1"/>
    <col min="8181" max="8181" width="14.5703125" customWidth="1"/>
    <col min="8182" max="8182" width="13.7109375" customWidth="1"/>
    <col min="8183" max="8183" width="18.7109375" customWidth="1"/>
    <col min="8184" max="8184" width="12" customWidth="1"/>
    <col min="8185" max="8185" width="17.5703125" customWidth="1"/>
    <col min="8186" max="8186" width="21.28515625" customWidth="1"/>
    <col min="8187" max="8187" width="18.7109375" customWidth="1"/>
    <col min="8188" max="8188" width="11.5703125" customWidth="1"/>
    <col min="8189" max="8189" width="22.42578125" customWidth="1"/>
    <col min="8190" max="8190" width="11.7109375" customWidth="1"/>
    <col min="8191" max="8191" width="9.5703125" customWidth="1"/>
    <col min="8192" max="8194" width="9.42578125" customWidth="1"/>
    <col min="8195" max="8197" width="0" hidden="1" customWidth="1"/>
    <col min="8432" max="8432" width="6.28515625" customWidth="1"/>
    <col min="8433" max="8433" width="29.7109375" customWidth="1"/>
    <col min="8434" max="8434" width="19.28515625" customWidth="1"/>
    <col min="8435" max="8435" width="19.42578125" customWidth="1"/>
    <col min="8436" max="8436" width="16.7109375" customWidth="1"/>
    <col min="8437" max="8437" width="14.5703125" customWidth="1"/>
    <col min="8438" max="8438" width="13.7109375" customWidth="1"/>
    <col min="8439" max="8439" width="18.7109375" customWidth="1"/>
    <col min="8440" max="8440" width="12" customWidth="1"/>
    <col min="8441" max="8441" width="17.5703125" customWidth="1"/>
    <col min="8442" max="8442" width="21.28515625" customWidth="1"/>
    <col min="8443" max="8443" width="18.7109375" customWidth="1"/>
    <col min="8444" max="8444" width="11.5703125" customWidth="1"/>
    <col min="8445" max="8445" width="22.42578125" customWidth="1"/>
    <col min="8446" max="8446" width="11.7109375" customWidth="1"/>
    <col min="8447" max="8447" width="9.5703125" customWidth="1"/>
    <col min="8448" max="8450" width="9.42578125" customWidth="1"/>
    <col min="8451" max="8453" width="0" hidden="1" customWidth="1"/>
    <col min="8688" max="8688" width="6.28515625" customWidth="1"/>
    <col min="8689" max="8689" width="29.7109375" customWidth="1"/>
    <col min="8690" max="8690" width="19.28515625" customWidth="1"/>
    <col min="8691" max="8691" width="19.42578125" customWidth="1"/>
    <col min="8692" max="8692" width="16.7109375" customWidth="1"/>
    <col min="8693" max="8693" width="14.5703125" customWidth="1"/>
    <col min="8694" max="8694" width="13.7109375" customWidth="1"/>
    <col min="8695" max="8695" width="18.7109375" customWidth="1"/>
    <col min="8696" max="8696" width="12" customWidth="1"/>
    <col min="8697" max="8697" width="17.5703125" customWidth="1"/>
    <col min="8698" max="8698" width="21.28515625" customWidth="1"/>
    <col min="8699" max="8699" width="18.7109375" customWidth="1"/>
    <col min="8700" max="8700" width="11.5703125" customWidth="1"/>
    <col min="8701" max="8701" width="22.42578125" customWidth="1"/>
    <col min="8702" max="8702" width="11.7109375" customWidth="1"/>
    <col min="8703" max="8703" width="9.5703125" customWidth="1"/>
    <col min="8704" max="8706" width="9.42578125" customWidth="1"/>
    <col min="8707" max="8709" width="0" hidden="1" customWidth="1"/>
    <col min="8944" max="8944" width="6.28515625" customWidth="1"/>
    <col min="8945" max="8945" width="29.7109375" customWidth="1"/>
    <col min="8946" max="8946" width="19.28515625" customWidth="1"/>
    <col min="8947" max="8947" width="19.42578125" customWidth="1"/>
    <col min="8948" max="8948" width="16.7109375" customWidth="1"/>
    <col min="8949" max="8949" width="14.5703125" customWidth="1"/>
    <col min="8950" max="8950" width="13.7109375" customWidth="1"/>
    <col min="8951" max="8951" width="18.7109375" customWidth="1"/>
    <col min="8952" max="8952" width="12" customWidth="1"/>
    <col min="8953" max="8953" width="17.5703125" customWidth="1"/>
    <col min="8954" max="8954" width="21.28515625" customWidth="1"/>
    <col min="8955" max="8955" width="18.7109375" customWidth="1"/>
    <col min="8956" max="8956" width="11.5703125" customWidth="1"/>
    <col min="8957" max="8957" width="22.42578125" customWidth="1"/>
    <col min="8958" max="8958" width="11.7109375" customWidth="1"/>
    <col min="8959" max="8959" width="9.5703125" customWidth="1"/>
    <col min="8960" max="8962" width="9.42578125" customWidth="1"/>
    <col min="8963" max="8965" width="0" hidden="1" customWidth="1"/>
    <col min="9200" max="9200" width="6.28515625" customWidth="1"/>
    <col min="9201" max="9201" width="29.7109375" customWidth="1"/>
    <col min="9202" max="9202" width="19.28515625" customWidth="1"/>
    <col min="9203" max="9203" width="19.42578125" customWidth="1"/>
    <col min="9204" max="9204" width="16.7109375" customWidth="1"/>
    <col min="9205" max="9205" width="14.5703125" customWidth="1"/>
    <col min="9206" max="9206" width="13.7109375" customWidth="1"/>
    <col min="9207" max="9207" width="18.7109375" customWidth="1"/>
    <col min="9208" max="9208" width="12" customWidth="1"/>
    <col min="9209" max="9209" width="17.5703125" customWidth="1"/>
    <col min="9210" max="9210" width="21.28515625" customWidth="1"/>
    <col min="9211" max="9211" width="18.7109375" customWidth="1"/>
    <col min="9212" max="9212" width="11.5703125" customWidth="1"/>
    <col min="9213" max="9213" width="22.42578125" customWidth="1"/>
    <col min="9214" max="9214" width="11.7109375" customWidth="1"/>
    <col min="9215" max="9215" width="9.5703125" customWidth="1"/>
    <col min="9216" max="9218" width="9.42578125" customWidth="1"/>
    <col min="9219" max="9221" width="0" hidden="1" customWidth="1"/>
    <col min="9456" max="9456" width="6.28515625" customWidth="1"/>
    <col min="9457" max="9457" width="29.7109375" customWidth="1"/>
    <col min="9458" max="9458" width="19.28515625" customWidth="1"/>
    <col min="9459" max="9459" width="19.42578125" customWidth="1"/>
    <col min="9460" max="9460" width="16.7109375" customWidth="1"/>
    <col min="9461" max="9461" width="14.5703125" customWidth="1"/>
    <col min="9462" max="9462" width="13.7109375" customWidth="1"/>
    <col min="9463" max="9463" width="18.7109375" customWidth="1"/>
    <col min="9464" max="9464" width="12" customWidth="1"/>
    <col min="9465" max="9465" width="17.5703125" customWidth="1"/>
    <col min="9466" max="9466" width="21.28515625" customWidth="1"/>
    <col min="9467" max="9467" width="18.7109375" customWidth="1"/>
    <col min="9468" max="9468" width="11.5703125" customWidth="1"/>
    <col min="9469" max="9469" width="22.42578125" customWidth="1"/>
    <col min="9470" max="9470" width="11.7109375" customWidth="1"/>
    <col min="9471" max="9471" width="9.5703125" customWidth="1"/>
    <col min="9472" max="9474" width="9.42578125" customWidth="1"/>
    <col min="9475" max="9477" width="0" hidden="1" customWidth="1"/>
    <col min="9712" max="9712" width="6.28515625" customWidth="1"/>
    <col min="9713" max="9713" width="29.7109375" customWidth="1"/>
    <col min="9714" max="9714" width="19.28515625" customWidth="1"/>
    <col min="9715" max="9715" width="19.42578125" customWidth="1"/>
    <col min="9716" max="9716" width="16.7109375" customWidth="1"/>
    <col min="9717" max="9717" width="14.5703125" customWidth="1"/>
    <col min="9718" max="9718" width="13.7109375" customWidth="1"/>
    <col min="9719" max="9719" width="18.7109375" customWidth="1"/>
    <col min="9720" max="9720" width="12" customWidth="1"/>
    <col min="9721" max="9721" width="17.5703125" customWidth="1"/>
    <col min="9722" max="9722" width="21.28515625" customWidth="1"/>
    <col min="9723" max="9723" width="18.7109375" customWidth="1"/>
    <col min="9724" max="9724" width="11.5703125" customWidth="1"/>
    <col min="9725" max="9725" width="22.42578125" customWidth="1"/>
    <col min="9726" max="9726" width="11.7109375" customWidth="1"/>
    <col min="9727" max="9727" width="9.5703125" customWidth="1"/>
    <col min="9728" max="9730" width="9.42578125" customWidth="1"/>
    <col min="9731" max="9733" width="0" hidden="1" customWidth="1"/>
    <col min="9968" max="9968" width="6.28515625" customWidth="1"/>
    <col min="9969" max="9969" width="29.7109375" customWidth="1"/>
    <col min="9970" max="9970" width="19.28515625" customWidth="1"/>
    <col min="9971" max="9971" width="19.42578125" customWidth="1"/>
    <col min="9972" max="9972" width="16.7109375" customWidth="1"/>
    <col min="9973" max="9973" width="14.5703125" customWidth="1"/>
    <col min="9974" max="9974" width="13.7109375" customWidth="1"/>
    <col min="9975" max="9975" width="18.7109375" customWidth="1"/>
    <col min="9976" max="9976" width="12" customWidth="1"/>
    <col min="9977" max="9977" width="17.5703125" customWidth="1"/>
    <col min="9978" max="9978" width="21.28515625" customWidth="1"/>
    <col min="9979" max="9979" width="18.7109375" customWidth="1"/>
    <col min="9980" max="9980" width="11.5703125" customWidth="1"/>
    <col min="9981" max="9981" width="22.42578125" customWidth="1"/>
    <col min="9982" max="9982" width="11.7109375" customWidth="1"/>
    <col min="9983" max="9983" width="9.5703125" customWidth="1"/>
    <col min="9984" max="9986" width="9.42578125" customWidth="1"/>
    <col min="9987" max="9989" width="0" hidden="1" customWidth="1"/>
    <col min="10224" max="10224" width="6.28515625" customWidth="1"/>
    <col min="10225" max="10225" width="29.7109375" customWidth="1"/>
    <col min="10226" max="10226" width="19.28515625" customWidth="1"/>
    <col min="10227" max="10227" width="19.42578125" customWidth="1"/>
    <col min="10228" max="10228" width="16.7109375" customWidth="1"/>
    <col min="10229" max="10229" width="14.5703125" customWidth="1"/>
    <col min="10230" max="10230" width="13.7109375" customWidth="1"/>
    <col min="10231" max="10231" width="18.7109375" customWidth="1"/>
    <col min="10232" max="10232" width="12" customWidth="1"/>
    <col min="10233" max="10233" width="17.5703125" customWidth="1"/>
    <col min="10234" max="10234" width="21.28515625" customWidth="1"/>
    <col min="10235" max="10235" width="18.7109375" customWidth="1"/>
    <col min="10236" max="10236" width="11.5703125" customWidth="1"/>
    <col min="10237" max="10237" width="22.42578125" customWidth="1"/>
    <col min="10238" max="10238" width="11.7109375" customWidth="1"/>
    <col min="10239" max="10239" width="9.5703125" customWidth="1"/>
    <col min="10240" max="10242" width="9.42578125" customWidth="1"/>
    <col min="10243" max="10245" width="0" hidden="1" customWidth="1"/>
    <col min="10480" max="10480" width="6.28515625" customWidth="1"/>
    <col min="10481" max="10481" width="29.7109375" customWidth="1"/>
    <col min="10482" max="10482" width="19.28515625" customWidth="1"/>
    <col min="10483" max="10483" width="19.42578125" customWidth="1"/>
    <col min="10484" max="10484" width="16.7109375" customWidth="1"/>
    <col min="10485" max="10485" width="14.5703125" customWidth="1"/>
    <col min="10486" max="10486" width="13.7109375" customWidth="1"/>
    <col min="10487" max="10487" width="18.7109375" customWidth="1"/>
    <col min="10488" max="10488" width="12" customWidth="1"/>
    <col min="10489" max="10489" width="17.5703125" customWidth="1"/>
    <col min="10490" max="10490" width="21.28515625" customWidth="1"/>
    <col min="10491" max="10491" width="18.7109375" customWidth="1"/>
    <col min="10492" max="10492" width="11.5703125" customWidth="1"/>
    <col min="10493" max="10493" width="22.42578125" customWidth="1"/>
    <col min="10494" max="10494" width="11.7109375" customWidth="1"/>
    <col min="10495" max="10495" width="9.5703125" customWidth="1"/>
    <col min="10496" max="10498" width="9.42578125" customWidth="1"/>
    <col min="10499" max="10501" width="0" hidden="1" customWidth="1"/>
    <col min="10736" max="10736" width="6.28515625" customWidth="1"/>
    <col min="10737" max="10737" width="29.7109375" customWidth="1"/>
    <col min="10738" max="10738" width="19.28515625" customWidth="1"/>
    <col min="10739" max="10739" width="19.42578125" customWidth="1"/>
    <col min="10740" max="10740" width="16.7109375" customWidth="1"/>
    <col min="10741" max="10741" width="14.5703125" customWidth="1"/>
    <col min="10742" max="10742" width="13.7109375" customWidth="1"/>
    <col min="10743" max="10743" width="18.7109375" customWidth="1"/>
    <col min="10744" max="10744" width="12" customWidth="1"/>
    <col min="10745" max="10745" width="17.5703125" customWidth="1"/>
    <col min="10746" max="10746" width="21.28515625" customWidth="1"/>
    <col min="10747" max="10747" width="18.7109375" customWidth="1"/>
    <col min="10748" max="10748" width="11.5703125" customWidth="1"/>
    <col min="10749" max="10749" width="22.42578125" customWidth="1"/>
    <col min="10750" max="10750" width="11.7109375" customWidth="1"/>
    <col min="10751" max="10751" width="9.5703125" customWidth="1"/>
    <col min="10752" max="10754" width="9.42578125" customWidth="1"/>
    <col min="10755" max="10757" width="0" hidden="1" customWidth="1"/>
    <col min="10992" max="10992" width="6.28515625" customWidth="1"/>
    <col min="10993" max="10993" width="29.7109375" customWidth="1"/>
    <col min="10994" max="10994" width="19.28515625" customWidth="1"/>
    <col min="10995" max="10995" width="19.42578125" customWidth="1"/>
    <col min="10996" max="10996" width="16.7109375" customWidth="1"/>
    <col min="10997" max="10997" width="14.5703125" customWidth="1"/>
    <col min="10998" max="10998" width="13.7109375" customWidth="1"/>
    <col min="10999" max="10999" width="18.7109375" customWidth="1"/>
    <col min="11000" max="11000" width="12" customWidth="1"/>
    <col min="11001" max="11001" width="17.5703125" customWidth="1"/>
    <col min="11002" max="11002" width="21.28515625" customWidth="1"/>
    <col min="11003" max="11003" width="18.7109375" customWidth="1"/>
    <col min="11004" max="11004" width="11.5703125" customWidth="1"/>
    <col min="11005" max="11005" width="22.42578125" customWidth="1"/>
    <col min="11006" max="11006" width="11.7109375" customWidth="1"/>
    <col min="11007" max="11007" width="9.5703125" customWidth="1"/>
    <col min="11008" max="11010" width="9.42578125" customWidth="1"/>
    <col min="11011" max="11013" width="0" hidden="1" customWidth="1"/>
    <col min="11248" max="11248" width="6.28515625" customWidth="1"/>
    <col min="11249" max="11249" width="29.7109375" customWidth="1"/>
    <col min="11250" max="11250" width="19.28515625" customWidth="1"/>
    <col min="11251" max="11251" width="19.42578125" customWidth="1"/>
    <col min="11252" max="11252" width="16.7109375" customWidth="1"/>
    <col min="11253" max="11253" width="14.5703125" customWidth="1"/>
    <col min="11254" max="11254" width="13.7109375" customWidth="1"/>
    <col min="11255" max="11255" width="18.7109375" customWidth="1"/>
    <col min="11256" max="11256" width="12" customWidth="1"/>
    <col min="11257" max="11257" width="17.5703125" customWidth="1"/>
    <col min="11258" max="11258" width="21.28515625" customWidth="1"/>
    <col min="11259" max="11259" width="18.7109375" customWidth="1"/>
    <col min="11260" max="11260" width="11.5703125" customWidth="1"/>
    <col min="11261" max="11261" width="22.42578125" customWidth="1"/>
    <col min="11262" max="11262" width="11.7109375" customWidth="1"/>
    <col min="11263" max="11263" width="9.5703125" customWidth="1"/>
    <col min="11264" max="11266" width="9.42578125" customWidth="1"/>
    <col min="11267" max="11269" width="0" hidden="1" customWidth="1"/>
    <col min="11504" max="11504" width="6.28515625" customWidth="1"/>
    <col min="11505" max="11505" width="29.7109375" customWidth="1"/>
    <col min="11506" max="11506" width="19.28515625" customWidth="1"/>
    <col min="11507" max="11507" width="19.42578125" customWidth="1"/>
    <col min="11508" max="11508" width="16.7109375" customWidth="1"/>
    <col min="11509" max="11509" width="14.5703125" customWidth="1"/>
    <col min="11510" max="11510" width="13.7109375" customWidth="1"/>
    <col min="11511" max="11511" width="18.7109375" customWidth="1"/>
    <col min="11512" max="11512" width="12" customWidth="1"/>
    <col min="11513" max="11513" width="17.5703125" customWidth="1"/>
    <col min="11514" max="11514" width="21.28515625" customWidth="1"/>
    <col min="11515" max="11515" width="18.7109375" customWidth="1"/>
    <col min="11516" max="11516" width="11.5703125" customWidth="1"/>
    <col min="11517" max="11517" width="22.42578125" customWidth="1"/>
    <col min="11518" max="11518" width="11.7109375" customWidth="1"/>
    <col min="11519" max="11519" width="9.5703125" customWidth="1"/>
    <col min="11520" max="11522" width="9.42578125" customWidth="1"/>
    <col min="11523" max="11525" width="0" hidden="1" customWidth="1"/>
    <col min="11760" max="11760" width="6.28515625" customWidth="1"/>
    <col min="11761" max="11761" width="29.7109375" customWidth="1"/>
    <col min="11762" max="11762" width="19.28515625" customWidth="1"/>
    <col min="11763" max="11763" width="19.42578125" customWidth="1"/>
    <col min="11764" max="11764" width="16.7109375" customWidth="1"/>
    <col min="11765" max="11765" width="14.5703125" customWidth="1"/>
    <col min="11766" max="11766" width="13.7109375" customWidth="1"/>
    <col min="11767" max="11767" width="18.7109375" customWidth="1"/>
    <col min="11768" max="11768" width="12" customWidth="1"/>
    <col min="11769" max="11769" width="17.5703125" customWidth="1"/>
    <col min="11770" max="11770" width="21.28515625" customWidth="1"/>
    <col min="11771" max="11771" width="18.7109375" customWidth="1"/>
    <col min="11772" max="11772" width="11.5703125" customWidth="1"/>
    <col min="11773" max="11773" width="22.42578125" customWidth="1"/>
    <col min="11774" max="11774" width="11.7109375" customWidth="1"/>
    <col min="11775" max="11775" width="9.5703125" customWidth="1"/>
    <col min="11776" max="11778" width="9.42578125" customWidth="1"/>
    <col min="11779" max="11781" width="0" hidden="1" customWidth="1"/>
    <col min="12016" max="12016" width="6.28515625" customWidth="1"/>
    <col min="12017" max="12017" width="29.7109375" customWidth="1"/>
    <col min="12018" max="12018" width="19.28515625" customWidth="1"/>
    <col min="12019" max="12019" width="19.42578125" customWidth="1"/>
    <col min="12020" max="12020" width="16.7109375" customWidth="1"/>
    <col min="12021" max="12021" width="14.5703125" customWidth="1"/>
    <col min="12022" max="12022" width="13.7109375" customWidth="1"/>
    <col min="12023" max="12023" width="18.7109375" customWidth="1"/>
    <col min="12024" max="12024" width="12" customWidth="1"/>
    <col min="12025" max="12025" width="17.5703125" customWidth="1"/>
    <col min="12026" max="12026" width="21.28515625" customWidth="1"/>
    <col min="12027" max="12027" width="18.7109375" customWidth="1"/>
    <col min="12028" max="12028" width="11.5703125" customWidth="1"/>
    <col min="12029" max="12029" width="22.42578125" customWidth="1"/>
    <col min="12030" max="12030" width="11.7109375" customWidth="1"/>
    <col min="12031" max="12031" width="9.5703125" customWidth="1"/>
    <col min="12032" max="12034" width="9.42578125" customWidth="1"/>
    <col min="12035" max="12037" width="0" hidden="1" customWidth="1"/>
    <col min="12272" max="12272" width="6.28515625" customWidth="1"/>
    <col min="12273" max="12273" width="29.7109375" customWidth="1"/>
    <col min="12274" max="12274" width="19.28515625" customWidth="1"/>
    <col min="12275" max="12275" width="19.42578125" customWidth="1"/>
    <col min="12276" max="12276" width="16.7109375" customWidth="1"/>
    <col min="12277" max="12277" width="14.5703125" customWidth="1"/>
    <col min="12278" max="12278" width="13.7109375" customWidth="1"/>
    <col min="12279" max="12279" width="18.7109375" customWidth="1"/>
    <col min="12280" max="12280" width="12" customWidth="1"/>
    <col min="12281" max="12281" width="17.5703125" customWidth="1"/>
    <col min="12282" max="12282" width="21.28515625" customWidth="1"/>
    <col min="12283" max="12283" width="18.7109375" customWidth="1"/>
    <col min="12284" max="12284" width="11.5703125" customWidth="1"/>
    <col min="12285" max="12285" width="22.42578125" customWidth="1"/>
    <col min="12286" max="12286" width="11.7109375" customWidth="1"/>
    <col min="12287" max="12287" width="9.5703125" customWidth="1"/>
    <col min="12288" max="12290" width="9.42578125" customWidth="1"/>
    <col min="12291" max="12293" width="0" hidden="1" customWidth="1"/>
    <col min="12528" max="12528" width="6.28515625" customWidth="1"/>
    <col min="12529" max="12529" width="29.7109375" customWidth="1"/>
    <col min="12530" max="12530" width="19.28515625" customWidth="1"/>
    <col min="12531" max="12531" width="19.42578125" customWidth="1"/>
    <col min="12532" max="12532" width="16.7109375" customWidth="1"/>
    <col min="12533" max="12533" width="14.5703125" customWidth="1"/>
    <col min="12534" max="12534" width="13.7109375" customWidth="1"/>
    <col min="12535" max="12535" width="18.7109375" customWidth="1"/>
    <col min="12536" max="12536" width="12" customWidth="1"/>
    <col min="12537" max="12537" width="17.5703125" customWidth="1"/>
    <col min="12538" max="12538" width="21.28515625" customWidth="1"/>
    <col min="12539" max="12539" width="18.7109375" customWidth="1"/>
    <col min="12540" max="12540" width="11.5703125" customWidth="1"/>
    <col min="12541" max="12541" width="22.42578125" customWidth="1"/>
    <col min="12542" max="12542" width="11.7109375" customWidth="1"/>
    <col min="12543" max="12543" width="9.5703125" customWidth="1"/>
    <col min="12544" max="12546" width="9.42578125" customWidth="1"/>
    <col min="12547" max="12549" width="0" hidden="1" customWidth="1"/>
    <col min="12784" max="12784" width="6.28515625" customWidth="1"/>
    <col min="12785" max="12785" width="29.7109375" customWidth="1"/>
    <col min="12786" max="12786" width="19.28515625" customWidth="1"/>
    <col min="12787" max="12787" width="19.42578125" customWidth="1"/>
    <col min="12788" max="12788" width="16.7109375" customWidth="1"/>
    <col min="12789" max="12789" width="14.5703125" customWidth="1"/>
    <col min="12790" max="12790" width="13.7109375" customWidth="1"/>
    <col min="12791" max="12791" width="18.7109375" customWidth="1"/>
    <col min="12792" max="12792" width="12" customWidth="1"/>
    <col min="12793" max="12793" width="17.5703125" customWidth="1"/>
    <col min="12794" max="12794" width="21.28515625" customWidth="1"/>
    <col min="12795" max="12795" width="18.7109375" customWidth="1"/>
    <col min="12796" max="12796" width="11.5703125" customWidth="1"/>
    <col min="12797" max="12797" width="22.42578125" customWidth="1"/>
    <col min="12798" max="12798" width="11.7109375" customWidth="1"/>
    <col min="12799" max="12799" width="9.5703125" customWidth="1"/>
    <col min="12800" max="12802" width="9.42578125" customWidth="1"/>
    <col min="12803" max="12805" width="0" hidden="1" customWidth="1"/>
    <col min="13040" max="13040" width="6.28515625" customWidth="1"/>
    <col min="13041" max="13041" width="29.7109375" customWidth="1"/>
    <col min="13042" max="13042" width="19.28515625" customWidth="1"/>
    <col min="13043" max="13043" width="19.42578125" customWidth="1"/>
    <col min="13044" max="13044" width="16.7109375" customWidth="1"/>
    <col min="13045" max="13045" width="14.5703125" customWidth="1"/>
    <col min="13046" max="13046" width="13.7109375" customWidth="1"/>
    <col min="13047" max="13047" width="18.7109375" customWidth="1"/>
    <col min="13048" max="13048" width="12" customWidth="1"/>
    <col min="13049" max="13049" width="17.5703125" customWidth="1"/>
    <col min="13050" max="13050" width="21.28515625" customWidth="1"/>
    <col min="13051" max="13051" width="18.7109375" customWidth="1"/>
    <col min="13052" max="13052" width="11.5703125" customWidth="1"/>
    <col min="13053" max="13053" width="22.42578125" customWidth="1"/>
    <col min="13054" max="13054" width="11.7109375" customWidth="1"/>
    <col min="13055" max="13055" width="9.5703125" customWidth="1"/>
    <col min="13056" max="13058" width="9.42578125" customWidth="1"/>
    <col min="13059" max="13061" width="0" hidden="1" customWidth="1"/>
    <col min="13296" max="13296" width="6.28515625" customWidth="1"/>
    <col min="13297" max="13297" width="29.7109375" customWidth="1"/>
    <col min="13298" max="13298" width="19.28515625" customWidth="1"/>
    <col min="13299" max="13299" width="19.42578125" customWidth="1"/>
    <col min="13300" max="13300" width="16.7109375" customWidth="1"/>
    <col min="13301" max="13301" width="14.5703125" customWidth="1"/>
    <col min="13302" max="13302" width="13.7109375" customWidth="1"/>
    <col min="13303" max="13303" width="18.7109375" customWidth="1"/>
    <col min="13304" max="13304" width="12" customWidth="1"/>
    <col min="13305" max="13305" width="17.5703125" customWidth="1"/>
    <col min="13306" max="13306" width="21.28515625" customWidth="1"/>
    <col min="13307" max="13307" width="18.7109375" customWidth="1"/>
    <col min="13308" max="13308" width="11.5703125" customWidth="1"/>
    <col min="13309" max="13309" width="22.42578125" customWidth="1"/>
    <col min="13310" max="13310" width="11.7109375" customWidth="1"/>
    <col min="13311" max="13311" width="9.5703125" customWidth="1"/>
    <col min="13312" max="13314" width="9.42578125" customWidth="1"/>
    <col min="13315" max="13317" width="0" hidden="1" customWidth="1"/>
    <col min="13552" max="13552" width="6.28515625" customWidth="1"/>
    <col min="13553" max="13553" width="29.7109375" customWidth="1"/>
    <col min="13554" max="13554" width="19.28515625" customWidth="1"/>
    <col min="13555" max="13555" width="19.42578125" customWidth="1"/>
    <col min="13556" max="13556" width="16.7109375" customWidth="1"/>
    <col min="13557" max="13557" width="14.5703125" customWidth="1"/>
    <col min="13558" max="13558" width="13.7109375" customWidth="1"/>
    <col min="13559" max="13559" width="18.7109375" customWidth="1"/>
    <col min="13560" max="13560" width="12" customWidth="1"/>
    <col min="13561" max="13561" width="17.5703125" customWidth="1"/>
    <col min="13562" max="13562" width="21.28515625" customWidth="1"/>
    <col min="13563" max="13563" width="18.7109375" customWidth="1"/>
    <col min="13564" max="13564" width="11.5703125" customWidth="1"/>
    <col min="13565" max="13565" width="22.42578125" customWidth="1"/>
    <col min="13566" max="13566" width="11.7109375" customWidth="1"/>
    <col min="13567" max="13567" width="9.5703125" customWidth="1"/>
    <col min="13568" max="13570" width="9.42578125" customWidth="1"/>
    <col min="13571" max="13573" width="0" hidden="1" customWidth="1"/>
    <col min="13808" max="13808" width="6.28515625" customWidth="1"/>
    <col min="13809" max="13809" width="29.7109375" customWidth="1"/>
    <col min="13810" max="13810" width="19.28515625" customWidth="1"/>
    <col min="13811" max="13811" width="19.42578125" customWidth="1"/>
    <col min="13812" max="13812" width="16.7109375" customWidth="1"/>
    <col min="13813" max="13813" width="14.5703125" customWidth="1"/>
    <col min="13814" max="13814" width="13.7109375" customWidth="1"/>
    <col min="13815" max="13815" width="18.7109375" customWidth="1"/>
    <col min="13816" max="13816" width="12" customWidth="1"/>
    <col min="13817" max="13817" width="17.5703125" customWidth="1"/>
    <col min="13818" max="13818" width="21.28515625" customWidth="1"/>
    <col min="13819" max="13819" width="18.7109375" customWidth="1"/>
    <col min="13820" max="13820" width="11.5703125" customWidth="1"/>
    <col min="13821" max="13821" width="22.42578125" customWidth="1"/>
    <col min="13822" max="13822" width="11.7109375" customWidth="1"/>
    <col min="13823" max="13823" width="9.5703125" customWidth="1"/>
    <col min="13824" max="13826" width="9.42578125" customWidth="1"/>
    <col min="13827" max="13829" width="0" hidden="1" customWidth="1"/>
    <col min="14064" max="14064" width="6.28515625" customWidth="1"/>
    <col min="14065" max="14065" width="29.7109375" customWidth="1"/>
    <col min="14066" max="14066" width="19.28515625" customWidth="1"/>
    <col min="14067" max="14067" width="19.42578125" customWidth="1"/>
    <col min="14068" max="14068" width="16.7109375" customWidth="1"/>
    <col min="14069" max="14069" width="14.5703125" customWidth="1"/>
    <col min="14070" max="14070" width="13.7109375" customWidth="1"/>
    <col min="14071" max="14071" width="18.7109375" customWidth="1"/>
    <col min="14072" max="14072" width="12" customWidth="1"/>
    <col min="14073" max="14073" width="17.5703125" customWidth="1"/>
    <col min="14074" max="14074" width="21.28515625" customWidth="1"/>
    <col min="14075" max="14075" width="18.7109375" customWidth="1"/>
    <col min="14076" max="14076" width="11.5703125" customWidth="1"/>
    <col min="14077" max="14077" width="22.42578125" customWidth="1"/>
    <col min="14078" max="14078" width="11.7109375" customWidth="1"/>
    <col min="14079" max="14079" width="9.5703125" customWidth="1"/>
    <col min="14080" max="14082" width="9.42578125" customWidth="1"/>
    <col min="14083" max="14085" width="0" hidden="1" customWidth="1"/>
    <col min="14320" max="14320" width="6.28515625" customWidth="1"/>
    <col min="14321" max="14321" width="29.7109375" customWidth="1"/>
    <col min="14322" max="14322" width="19.28515625" customWidth="1"/>
    <col min="14323" max="14323" width="19.42578125" customWidth="1"/>
    <col min="14324" max="14324" width="16.7109375" customWidth="1"/>
    <col min="14325" max="14325" width="14.5703125" customWidth="1"/>
    <col min="14326" max="14326" width="13.7109375" customWidth="1"/>
    <col min="14327" max="14327" width="18.7109375" customWidth="1"/>
    <col min="14328" max="14328" width="12" customWidth="1"/>
    <col min="14329" max="14329" width="17.5703125" customWidth="1"/>
    <col min="14330" max="14330" width="21.28515625" customWidth="1"/>
    <col min="14331" max="14331" width="18.7109375" customWidth="1"/>
    <col min="14332" max="14332" width="11.5703125" customWidth="1"/>
    <col min="14333" max="14333" width="22.42578125" customWidth="1"/>
    <col min="14334" max="14334" width="11.7109375" customWidth="1"/>
    <col min="14335" max="14335" width="9.5703125" customWidth="1"/>
    <col min="14336" max="14338" width="9.42578125" customWidth="1"/>
    <col min="14339" max="14341" width="0" hidden="1" customWidth="1"/>
    <col min="14576" max="14576" width="6.28515625" customWidth="1"/>
    <col min="14577" max="14577" width="29.7109375" customWidth="1"/>
    <col min="14578" max="14578" width="19.28515625" customWidth="1"/>
    <col min="14579" max="14579" width="19.42578125" customWidth="1"/>
    <col min="14580" max="14580" width="16.7109375" customWidth="1"/>
    <col min="14581" max="14581" width="14.5703125" customWidth="1"/>
    <col min="14582" max="14582" width="13.7109375" customWidth="1"/>
    <col min="14583" max="14583" width="18.7109375" customWidth="1"/>
    <col min="14584" max="14584" width="12" customWidth="1"/>
    <col min="14585" max="14585" width="17.5703125" customWidth="1"/>
    <col min="14586" max="14586" width="21.28515625" customWidth="1"/>
    <col min="14587" max="14587" width="18.7109375" customWidth="1"/>
    <col min="14588" max="14588" width="11.5703125" customWidth="1"/>
    <col min="14589" max="14589" width="22.42578125" customWidth="1"/>
    <col min="14590" max="14590" width="11.7109375" customWidth="1"/>
    <col min="14591" max="14591" width="9.5703125" customWidth="1"/>
    <col min="14592" max="14594" width="9.42578125" customWidth="1"/>
    <col min="14595" max="14597" width="0" hidden="1" customWidth="1"/>
    <col min="14832" max="14832" width="6.28515625" customWidth="1"/>
    <col min="14833" max="14833" width="29.7109375" customWidth="1"/>
    <col min="14834" max="14834" width="19.28515625" customWidth="1"/>
    <col min="14835" max="14835" width="19.42578125" customWidth="1"/>
    <col min="14836" max="14836" width="16.7109375" customWidth="1"/>
    <col min="14837" max="14837" width="14.5703125" customWidth="1"/>
    <col min="14838" max="14838" width="13.7109375" customWidth="1"/>
    <col min="14839" max="14839" width="18.7109375" customWidth="1"/>
    <col min="14840" max="14840" width="12" customWidth="1"/>
    <col min="14841" max="14841" width="17.5703125" customWidth="1"/>
    <col min="14842" max="14842" width="21.28515625" customWidth="1"/>
    <col min="14843" max="14843" width="18.7109375" customWidth="1"/>
    <col min="14844" max="14844" width="11.5703125" customWidth="1"/>
    <col min="14845" max="14845" width="22.42578125" customWidth="1"/>
    <col min="14846" max="14846" width="11.7109375" customWidth="1"/>
    <col min="14847" max="14847" width="9.5703125" customWidth="1"/>
    <col min="14848" max="14850" width="9.42578125" customWidth="1"/>
    <col min="14851" max="14853" width="0" hidden="1" customWidth="1"/>
    <col min="15088" max="15088" width="6.28515625" customWidth="1"/>
    <col min="15089" max="15089" width="29.7109375" customWidth="1"/>
    <col min="15090" max="15090" width="19.28515625" customWidth="1"/>
    <col min="15091" max="15091" width="19.42578125" customWidth="1"/>
    <col min="15092" max="15092" width="16.7109375" customWidth="1"/>
    <col min="15093" max="15093" width="14.5703125" customWidth="1"/>
    <col min="15094" max="15094" width="13.7109375" customWidth="1"/>
    <col min="15095" max="15095" width="18.7109375" customWidth="1"/>
    <col min="15096" max="15096" width="12" customWidth="1"/>
    <col min="15097" max="15097" width="17.5703125" customWidth="1"/>
    <col min="15098" max="15098" width="21.28515625" customWidth="1"/>
    <col min="15099" max="15099" width="18.7109375" customWidth="1"/>
    <col min="15100" max="15100" width="11.5703125" customWidth="1"/>
    <col min="15101" max="15101" width="22.42578125" customWidth="1"/>
    <col min="15102" max="15102" width="11.7109375" customWidth="1"/>
    <col min="15103" max="15103" width="9.5703125" customWidth="1"/>
    <col min="15104" max="15106" width="9.42578125" customWidth="1"/>
    <col min="15107" max="15109" width="0" hidden="1" customWidth="1"/>
    <col min="15344" max="15344" width="6.28515625" customWidth="1"/>
    <col min="15345" max="15345" width="29.7109375" customWidth="1"/>
    <col min="15346" max="15346" width="19.28515625" customWidth="1"/>
    <col min="15347" max="15347" width="19.42578125" customWidth="1"/>
    <col min="15348" max="15348" width="16.7109375" customWidth="1"/>
    <col min="15349" max="15349" width="14.5703125" customWidth="1"/>
    <col min="15350" max="15350" width="13.7109375" customWidth="1"/>
    <col min="15351" max="15351" width="18.7109375" customWidth="1"/>
    <col min="15352" max="15352" width="12" customWidth="1"/>
    <col min="15353" max="15353" width="17.5703125" customWidth="1"/>
    <col min="15354" max="15354" width="21.28515625" customWidth="1"/>
    <col min="15355" max="15355" width="18.7109375" customWidth="1"/>
    <col min="15356" max="15356" width="11.5703125" customWidth="1"/>
    <col min="15357" max="15357" width="22.42578125" customWidth="1"/>
    <col min="15358" max="15358" width="11.7109375" customWidth="1"/>
    <col min="15359" max="15359" width="9.5703125" customWidth="1"/>
    <col min="15360" max="15362" width="9.42578125" customWidth="1"/>
    <col min="15363" max="15365" width="0" hidden="1" customWidth="1"/>
    <col min="15600" max="15600" width="6.28515625" customWidth="1"/>
    <col min="15601" max="15601" width="29.7109375" customWidth="1"/>
    <col min="15602" max="15602" width="19.28515625" customWidth="1"/>
    <col min="15603" max="15603" width="19.42578125" customWidth="1"/>
    <col min="15604" max="15604" width="16.7109375" customWidth="1"/>
    <col min="15605" max="15605" width="14.5703125" customWidth="1"/>
    <col min="15606" max="15606" width="13.7109375" customWidth="1"/>
    <col min="15607" max="15607" width="18.7109375" customWidth="1"/>
    <col min="15608" max="15608" width="12" customWidth="1"/>
    <col min="15609" max="15609" width="17.5703125" customWidth="1"/>
    <col min="15610" max="15610" width="21.28515625" customWidth="1"/>
    <col min="15611" max="15611" width="18.7109375" customWidth="1"/>
    <col min="15612" max="15612" width="11.5703125" customWidth="1"/>
    <col min="15613" max="15613" width="22.42578125" customWidth="1"/>
    <col min="15614" max="15614" width="11.7109375" customWidth="1"/>
    <col min="15615" max="15615" width="9.5703125" customWidth="1"/>
    <col min="15616" max="15618" width="9.42578125" customWidth="1"/>
    <col min="15619" max="15621" width="0" hidden="1" customWidth="1"/>
    <col min="15856" max="15856" width="6.28515625" customWidth="1"/>
    <col min="15857" max="15857" width="29.7109375" customWidth="1"/>
    <col min="15858" max="15858" width="19.28515625" customWidth="1"/>
    <col min="15859" max="15859" width="19.42578125" customWidth="1"/>
    <col min="15860" max="15860" width="16.7109375" customWidth="1"/>
    <col min="15861" max="15861" width="14.5703125" customWidth="1"/>
    <col min="15862" max="15862" width="13.7109375" customWidth="1"/>
    <col min="15863" max="15863" width="18.7109375" customWidth="1"/>
    <col min="15864" max="15864" width="12" customWidth="1"/>
    <col min="15865" max="15865" width="17.5703125" customWidth="1"/>
    <col min="15866" max="15866" width="21.28515625" customWidth="1"/>
    <col min="15867" max="15867" width="18.7109375" customWidth="1"/>
    <col min="15868" max="15868" width="11.5703125" customWidth="1"/>
    <col min="15869" max="15869" width="22.42578125" customWidth="1"/>
    <col min="15870" max="15870" width="11.7109375" customWidth="1"/>
    <col min="15871" max="15871" width="9.5703125" customWidth="1"/>
    <col min="15872" max="15874" width="9.42578125" customWidth="1"/>
    <col min="15875" max="15877" width="0" hidden="1" customWidth="1"/>
    <col min="16112" max="16112" width="6.28515625" customWidth="1"/>
    <col min="16113" max="16113" width="29.7109375" customWidth="1"/>
    <col min="16114" max="16114" width="19.28515625" customWidth="1"/>
    <col min="16115" max="16115" width="19.42578125" customWidth="1"/>
    <col min="16116" max="16116" width="16.7109375" customWidth="1"/>
    <col min="16117" max="16117" width="14.5703125" customWidth="1"/>
    <col min="16118" max="16118" width="13.7109375" customWidth="1"/>
    <col min="16119" max="16119" width="18.7109375" customWidth="1"/>
    <col min="16120" max="16120" width="12" customWidth="1"/>
    <col min="16121" max="16121" width="17.5703125" customWidth="1"/>
    <col min="16122" max="16122" width="21.28515625" customWidth="1"/>
    <col min="16123" max="16123" width="18.7109375" customWidth="1"/>
    <col min="16124" max="16124" width="11.5703125" customWidth="1"/>
    <col min="16125" max="16125" width="22.42578125" customWidth="1"/>
    <col min="16126" max="16126" width="11.7109375" customWidth="1"/>
    <col min="16127" max="16127" width="9.5703125" customWidth="1"/>
    <col min="16128" max="16130" width="9.42578125" customWidth="1"/>
    <col min="16131" max="16133" width="0" hidden="1" customWidth="1"/>
  </cols>
  <sheetData>
    <row r="1" spans="2:9" ht="18.75" customHeight="1" x14ac:dyDescent="0.25">
      <c r="D1" s="1"/>
      <c r="E1" s="1" t="s">
        <v>777</v>
      </c>
      <c r="F1" s="1"/>
    </row>
    <row r="2" spans="2:9" ht="21.75" customHeight="1" x14ac:dyDescent="0.25">
      <c r="D2" s="1"/>
      <c r="E2" s="1" t="s">
        <v>763</v>
      </c>
      <c r="F2" s="1"/>
    </row>
    <row r="3" spans="2:9" ht="28.5" customHeight="1" x14ac:dyDescent="0.25">
      <c r="B3" s="804"/>
      <c r="C3" s="804"/>
      <c r="D3" s="72" t="s">
        <v>218</v>
      </c>
      <c r="E3" s="543" t="s">
        <v>288</v>
      </c>
      <c r="F3" s="1"/>
    </row>
    <row r="4" spans="2:9" s="14" customFormat="1" ht="21" x14ac:dyDescent="0.25">
      <c r="B4" s="370"/>
      <c r="C4" s="370"/>
      <c r="D4" s="1"/>
      <c r="E4" s="543" t="s">
        <v>220</v>
      </c>
      <c r="F4" s="1"/>
    </row>
    <row r="5" spans="2:9" s="14" customFormat="1" ht="21" x14ac:dyDescent="0.25">
      <c r="B5" s="371"/>
      <c r="C5" s="372"/>
      <c r="D5" s="1"/>
      <c r="E5" s="543" t="s">
        <v>460</v>
      </c>
      <c r="F5" s="1"/>
    </row>
    <row r="6" spans="2:9" s="14" customFormat="1" ht="22.5" customHeight="1" x14ac:dyDescent="0.25">
      <c r="B6" s="373"/>
      <c r="C6" s="373"/>
      <c r="D6" s="1"/>
      <c r="E6" s="543" t="s">
        <v>461</v>
      </c>
      <c r="F6" s="1"/>
    </row>
    <row r="7" spans="2:9" s="14" customFormat="1" ht="44.25" customHeight="1" x14ac:dyDescent="0.25">
      <c r="B7" s="373"/>
      <c r="C7" s="373"/>
      <c r="D7" s="374"/>
      <c r="E7" s="374"/>
      <c r="F7" s="374"/>
    </row>
    <row r="8" spans="2:9" s="14" customFormat="1" ht="18.75" x14ac:dyDescent="0.25">
      <c r="B8" s="792" t="s">
        <v>289</v>
      </c>
      <c r="C8" s="792"/>
      <c r="D8" s="792"/>
      <c r="E8" s="792"/>
      <c r="F8" s="792"/>
    </row>
    <row r="9" spans="2:9" s="14" customFormat="1" ht="22.5" customHeight="1" x14ac:dyDescent="0.25">
      <c r="B9" s="793" t="s">
        <v>472</v>
      </c>
      <c r="C9" s="793"/>
      <c r="D9" s="793"/>
      <c r="E9" s="793"/>
      <c r="F9" s="793"/>
    </row>
    <row r="10" spans="2:9" s="14" customFormat="1" ht="15.75" x14ac:dyDescent="0.25">
      <c r="B10" s="375"/>
      <c r="C10" s="375"/>
      <c r="D10" s="375"/>
      <c r="E10" s="375"/>
      <c r="F10" s="375"/>
    </row>
    <row r="11" spans="2:9" s="14" customFormat="1" ht="16.5" thickBot="1" x14ac:dyDescent="0.3">
      <c r="B11" s="376"/>
      <c r="C11" s="377"/>
      <c r="D11" s="378"/>
      <c r="E11" s="379"/>
      <c r="F11" s="379"/>
    </row>
    <row r="12" spans="2:9" s="384" customFormat="1" ht="84" customHeight="1" x14ac:dyDescent="0.25">
      <c r="B12" s="380" t="s">
        <v>143</v>
      </c>
      <c r="C12" s="381" t="s">
        <v>291</v>
      </c>
      <c r="D12" s="382" t="s">
        <v>294</v>
      </c>
      <c r="E12" s="382" t="s">
        <v>98</v>
      </c>
      <c r="F12" s="383" t="s">
        <v>295</v>
      </c>
    </row>
    <row r="13" spans="2:9" s="384" customFormat="1" ht="63" customHeight="1" x14ac:dyDescent="0.25">
      <c r="B13" s="385"/>
      <c r="C13" s="386" t="s">
        <v>296</v>
      </c>
      <c r="D13" s="387">
        <v>2637.5</v>
      </c>
      <c r="E13" s="387">
        <v>527.5</v>
      </c>
      <c r="F13" s="388">
        <v>3165</v>
      </c>
    </row>
    <row r="14" spans="2:9" s="384" customFormat="1" ht="47.25" customHeight="1" x14ac:dyDescent="0.25">
      <c r="B14" s="385" t="s">
        <v>462</v>
      </c>
      <c r="C14" s="455" t="s">
        <v>463</v>
      </c>
      <c r="D14" s="456">
        <v>1270.83</v>
      </c>
      <c r="E14" s="456">
        <v>254.17</v>
      </c>
      <c r="F14" s="590">
        <v>1525</v>
      </c>
      <c r="I14" s="570"/>
    </row>
    <row r="15" spans="2:9" ht="37.5" x14ac:dyDescent="0.25">
      <c r="B15" s="385" t="s">
        <v>464</v>
      </c>
      <c r="C15" s="455" t="s">
        <v>465</v>
      </c>
      <c r="D15" s="456">
        <v>1366.67</v>
      </c>
      <c r="E15" s="456">
        <v>273.33</v>
      </c>
      <c r="F15" s="590">
        <v>1640</v>
      </c>
    </row>
    <row r="17" spans="2:20" ht="15.75" x14ac:dyDescent="0.25">
      <c r="B17" s="522" t="s">
        <v>722</v>
      </c>
      <c r="C17" s="523"/>
      <c r="D17" s="522"/>
      <c r="E17" s="524"/>
      <c r="F17" s="524"/>
      <c r="G17" s="523"/>
      <c r="H17" s="524"/>
      <c r="I17" s="524"/>
      <c r="J17" s="525"/>
      <c r="K17" s="526"/>
      <c r="L17" s="526"/>
      <c r="M17" s="526"/>
      <c r="N17" s="526"/>
      <c r="O17" s="526"/>
      <c r="P17" s="526"/>
      <c r="Q17" s="526"/>
      <c r="R17" s="527"/>
      <c r="S17" s="527"/>
      <c r="T17" s="528"/>
    </row>
    <row r="18" spans="2:20" ht="15.75" x14ac:dyDescent="0.25">
      <c r="B18" s="522"/>
      <c r="C18" s="523"/>
      <c r="D18" s="522"/>
      <c r="E18" s="524"/>
      <c r="F18" s="524"/>
      <c r="G18" s="523"/>
      <c r="H18" s="524"/>
      <c r="I18" s="524"/>
      <c r="J18" s="525"/>
      <c r="K18" s="526"/>
      <c r="L18" s="526"/>
      <c r="M18" s="526"/>
      <c r="N18" s="526"/>
      <c r="O18" s="526"/>
      <c r="P18" s="526"/>
      <c r="Q18" s="526"/>
      <c r="R18" s="527"/>
      <c r="S18" s="527"/>
      <c r="T18" s="528"/>
    </row>
    <row r="19" spans="2:20" ht="15.75" x14ac:dyDescent="0.25">
      <c r="B19" s="586" t="s">
        <v>723</v>
      </c>
      <c r="C19" s="586"/>
      <c r="D19" s="586"/>
      <c r="E19" s="586"/>
      <c r="F19" s="586"/>
      <c r="G19" s="586"/>
      <c r="H19" s="586"/>
      <c r="I19" s="586"/>
      <c r="J19" s="586"/>
      <c r="K19" s="586"/>
      <c r="L19" s="586"/>
      <c r="M19" s="586"/>
      <c r="N19" s="586"/>
      <c r="O19" s="586"/>
      <c r="P19" s="586"/>
      <c r="Q19" s="586"/>
      <c r="R19" s="586"/>
      <c r="S19" s="586"/>
      <c r="T19" s="586"/>
    </row>
    <row r="20" spans="2:20" ht="15.75" x14ac:dyDescent="0.25">
      <c r="B20" s="529"/>
      <c r="C20" s="529"/>
      <c r="D20" s="529"/>
      <c r="E20" s="529"/>
      <c r="F20" s="529"/>
      <c r="G20" s="529"/>
      <c r="H20" s="529"/>
      <c r="I20" s="529"/>
      <c r="J20" s="529"/>
      <c r="K20" s="529"/>
      <c r="L20" s="529"/>
      <c r="M20" s="529"/>
      <c r="N20" s="529"/>
      <c r="O20" s="529"/>
      <c r="P20" s="529"/>
      <c r="Q20" s="529"/>
      <c r="R20" s="529"/>
      <c r="S20" s="529"/>
      <c r="T20" s="529"/>
    </row>
    <row r="21" spans="2:20" ht="15.75" x14ac:dyDescent="0.25">
      <c r="B21" s="586" t="s">
        <v>724</v>
      </c>
      <c r="C21" s="586"/>
      <c r="D21" s="586"/>
      <c r="E21" s="586"/>
      <c r="F21" s="586"/>
      <c r="G21" s="586"/>
      <c r="H21" s="586"/>
      <c r="I21" s="586"/>
      <c r="J21" s="586"/>
      <c r="K21" s="586"/>
      <c r="L21" s="586"/>
      <c r="M21" s="586"/>
      <c r="N21" s="586"/>
      <c r="O21" s="586"/>
      <c r="P21" s="586"/>
      <c r="Q21" s="586"/>
      <c r="R21" s="586"/>
      <c r="S21" s="586"/>
      <c r="T21" s="586"/>
    </row>
    <row r="22" spans="2:20" ht="15.75" x14ac:dyDescent="0.25">
      <c r="B22" s="530"/>
      <c r="C22" s="523"/>
      <c r="D22" s="531"/>
      <c r="E22" s="524"/>
      <c r="F22" s="524"/>
      <c r="G22" s="523"/>
      <c r="H22" s="524"/>
      <c r="I22" s="524"/>
      <c r="J22" s="525"/>
      <c r="K22" s="526"/>
      <c r="L22" s="526"/>
      <c r="M22" s="526"/>
      <c r="N22" s="526"/>
      <c r="O22" s="526"/>
      <c r="P22" s="526"/>
      <c r="Q22" s="526"/>
      <c r="R22" s="527"/>
      <c r="S22" s="527"/>
      <c r="T22" s="528"/>
    </row>
    <row r="23" spans="2:20" ht="15.75" x14ac:dyDescent="0.25">
      <c r="B23" s="586" t="s">
        <v>725</v>
      </c>
      <c r="C23" s="586"/>
      <c r="D23" s="586"/>
      <c r="E23" s="586"/>
      <c r="F23" s="586"/>
      <c r="G23" s="586"/>
      <c r="H23" s="586"/>
      <c r="I23" s="586"/>
      <c r="J23" s="586"/>
      <c r="K23" s="586"/>
      <c r="L23" s="586"/>
      <c r="M23" s="586"/>
      <c r="N23" s="586"/>
      <c r="O23" s="586"/>
      <c r="P23" s="586"/>
      <c r="Q23" s="586"/>
      <c r="R23" s="586"/>
      <c r="S23" s="586"/>
      <c r="T23" s="586"/>
    </row>
    <row r="24" spans="2:20" x14ac:dyDescent="0.25">
      <c r="B24" s="271"/>
      <c r="C24" s="272"/>
      <c r="D24" s="273"/>
      <c r="E24" s="274"/>
      <c r="F24" s="275"/>
      <c r="G24" s="276"/>
      <c r="H24" s="231"/>
      <c r="I24" s="231"/>
      <c r="J24" s="231"/>
      <c r="K24" s="231"/>
      <c r="L24" s="231"/>
      <c r="M24" s="231"/>
      <c r="N24" s="231"/>
      <c r="O24" s="231"/>
      <c r="P24" s="231"/>
      <c r="Q24" s="231"/>
      <c r="R24" s="231"/>
      <c r="S24" s="231"/>
      <c r="T24" s="231"/>
    </row>
    <row r="25" spans="2:20" ht="15.75" x14ac:dyDescent="0.25">
      <c r="B25" s="543" t="s">
        <v>727</v>
      </c>
      <c r="C25" s="543"/>
      <c r="D25" s="543"/>
      <c r="E25" s="543"/>
      <c r="F25" s="543"/>
      <c r="G25" s="543"/>
    </row>
    <row r="26" spans="2:20" ht="15.75" x14ac:dyDescent="0.25">
      <c r="B26" s="543" t="s">
        <v>728</v>
      </c>
      <c r="C26" s="543"/>
      <c r="D26" s="543"/>
      <c r="E26" s="543"/>
      <c r="F26" s="543"/>
      <c r="G26" s="543"/>
    </row>
  </sheetData>
  <mergeCells count="3">
    <mergeCell ref="B3:C3"/>
    <mergeCell ref="B8:F8"/>
    <mergeCell ref="B9:F9"/>
  </mergeCells>
  <pageMargins left="0" right="0" top="0" bottom="0" header="0.31496062992125984" footer="0.31496062992125984"/>
  <pageSetup paperSize="9" scale="3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165"/>
  <sheetViews>
    <sheetView topLeftCell="A136" workbookViewId="0">
      <selection activeCell="J11" sqref="J11"/>
    </sheetView>
  </sheetViews>
  <sheetFormatPr defaultRowHeight="17.25" x14ac:dyDescent="0.3"/>
  <cols>
    <col min="1" max="1" width="9.140625" style="408"/>
    <col min="2" max="2" width="86.42578125" style="409" customWidth="1"/>
    <col min="3" max="3" width="13.28515625" style="410" customWidth="1"/>
    <col min="4" max="4" width="14.140625" style="410" customWidth="1"/>
    <col min="5" max="5" width="24" style="413" customWidth="1"/>
    <col min="6" max="6" width="17.7109375" style="410" customWidth="1"/>
    <col min="7" max="16384" width="9.140625" style="408"/>
  </cols>
  <sheetData>
    <row r="1" spans="1:12" ht="20.100000000000001" customHeight="1" x14ac:dyDescent="0.3">
      <c r="D1" s="805" t="s">
        <v>778</v>
      </c>
      <c r="E1" s="805"/>
      <c r="F1" s="805"/>
    </row>
    <row r="2" spans="1:12" ht="20.100000000000001" customHeight="1" x14ac:dyDescent="0.3">
      <c r="D2" s="805" t="s">
        <v>776</v>
      </c>
      <c r="E2" s="805"/>
      <c r="F2" s="805"/>
    </row>
    <row r="3" spans="1:12" ht="35.1" customHeight="1" x14ac:dyDescent="0.3">
      <c r="D3" s="807" t="s">
        <v>785</v>
      </c>
      <c r="E3" s="807"/>
      <c r="F3" s="807"/>
    </row>
    <row r="4" spans="1:12" ht="20.100000000000001" customHeight="1" x14ac:dyDescent="0.3">
      <c r="D4" s="807" t="s">
        <v>220</v>
      </c>
      <c r="E4" s="807"/>
      <c r="F4" s="807"/>
    </row>
    <row r="5" spans="1:12" ht="20.100000000000001" customHeight="1" x14ac:dyDescent="0.3">
      <c r="D5" s="807" t="s">
        <v>331</v>
      </c>
      <c r="E5" s="807"/>
      <c r="F5" s="807"/>
      <c r="K5" s="806"/>
      <c r="L5" s="806"/>
    </row>
    <row r="6" spans="1:12" ht="20.100000000000001" customHeight="1" x14ac:dyDescent="0.3">
      <c r="D6" s="807" t="s">
        <v>332</v>
      </c>
      <c r="E6" s="807"/>
      <c r="F6" s="807"/>
    </row>
    <row r="7" spans="1:12" ht="15" customHeight="1" x14ac:dyDescent="0.3">
      <c r="D7" s="411"/>
      <c r="E7" s="411"/>
      <c r="F7" s="411"/>
    </row>
    <row r="8" spans="1:12" ht="21" x14ac:dyDescent="0.35">
      <c r="A8" s="808" t="s">
        <v>484</v>
      </c>
      <c r="B8" s="808"/>
      <c r="C8" s="808"/>
      <c r="D8" s="808"/>
      <c r="E8" s="808"/>
      <c r="F8" s="808"/>
    </row>
    <row r="9" spans="1:12" ht="19.5" x14ac:dyDescent="0.3">
      <c r="A9" s="407"/>
      <c r="B9" s="407"/>
      <c r="C9" s="407"/>
      <c r="D9" s="407"/>
      <c r="E9" s="407"/>
      <c r="F9" s="407"/>
    </row>
    <row r="10" spans="1:12" s="412" customFormat="1" ht="62.25" customHeight="1" x14ac:dyDescent="0.25">
      <c r="A10" s="414"/>
      <c r="B10" s="414" t="s">
        <v>291</v>
      </c>
      <c r="C10" s="414" t="s">
        <v>485</v>
      </c>
    </row>
    <row r="11" spans="1:12" ht="18.75" x14ac:dyDescent="0.3">
      <c r="A11" s="415">
        <v>1</v>
      </c>
      <c r="B11" s="416" t="s">
        <v>486</v>
      </c>
      <c r="C11" s="417">
        <v>210</v>
      </c>
      <c r="D11" s="408"/>
      <c r="E11" s="408"/>
      <c r="F11" s="408"/>
    </row>
    <row r="12" spans="1:12" ht="37.5" x14ac:dyDescent="0.3">
      <c r="A12" s="415">
        <v>2</v>
      </c>
      <c r="B12" s="416" t="s">
        <v>487</v>
      </c>
      <c r="C12" s="417">
        <v>236</v>
      </c>
      <c r="D12" s="408"/>
      <c r="E12" s="408"/>
      <c r="F12" s="408"/>
    </row>
    <row r="13" spans="1:12" ht="18.75" x14ac:dyDescent="0.3">
      <c r="A13" s="415">
        <v>3</v>
      </c>
      <c r="B13" s="416" t="s">
        <v>488</v>
      </c>
      <c r="C13" s="417">
        <v>101</v>
      </c>
      <c r="D13" s="408"/>
      <c r="E13" s="408"/>
      <c r="F13" s="408"/>
    </row>
    <row r="14" spans="1:12" ht="37.5" x14ac:dyDescent="0.3">
      <c r="A14" s="415">
        <v>4</v>
      </c>
      <c r="B14" s="416" t="s">
        <v>489</v>
      </c>
      <c r="C14" s="417">
        <v>60</v>
      </c>
      <c r="D14" s="408"/>
      <c r="E14" s="408"/>
      <c r="F14" s="408"/>
    </row>
    <row r="15" spans="1:12" ht="37.5" x14ac:dyDescent="0.3">
      <c r="A15" s="415">
        <v>5</v>
      </c>
      <c r="B15" s="416" t="s">
        <v>490</v>
      </c>
      <c r="C15" s="417">
        <v>72</v>
      </c>
      <c r="D15" s="408"/>
      <c r="E15" s="408"/>
      <c r="F15" s="408"/>
    </row>
    <row r="16" spans="1:12" ht="18.75" x14ac:dyDescent="0.3">
      <c r="A16" s="415">
        <v>6</v>
      </c>
      <c r="B16" s="416" t="s">
        <v>491</v>
      </c>
      <c r="C16" s="417">
        <v>129</v>
      </c>
      <c r="D16" s="408"/>
      <c r="E16" s="408"/>
      <c r="F16" s="408"/>
    </row>
    <row r="17" spans="1:6" ht="18.75" x14ac:dyDescent="0.3">
      <c r="A17" s="415">
        <v>7</v>
      </c>
      <c r="B17" s="416" t="s">
        <v>492</v>
      </c>
      <c r="C17" s="417">
        <v>133</v>
      </c>
      <c r="D17" s="408"/>
      <c r="E17" s="408"/>
      <c r="F17" s="408"/>
    </row>
    <row r="18" spans="1:6" ht="37.5" x14ac:dyDescent="0.3">
      <c r="A18" s="415">
        <v>8</v>
      </c>
      <c r="B18" s="416" t="s">
        <v>493</v>
      </c>
      <c r="C18" s="417">
        <v>97</v>
      </c>
      <c r="D18" s="408"/>
      <c r="E18" s="408"/>
      <c r="F18" s="408"/>
    </row>
    <row r="19" spans="1:6" ht="18.75" x14ac:dyDescent="0.3">
      <c r="A19" s="415">
        <v>9</v>
      </c>
      <c r="B19" s="416" t="s">
        <v>494</v>
      </c>
      <c r="C19" s="417">
        <v>106</v>
      </c>
      <c r="D19" s="408"/>
      <c r="E19" s="408"/>
      <c r="F19" s="408"/>
    </row>
    <row r="20" spans="1:6" ht="18.75" x14ac:dyDescent="0.3">
      <c r="A20" s="415">
        <v>10</v>
      </c>
      <c r="B20" s="416" t="s">
        <v>495</v>
      </c>
      <c r="C20" s="417">
        <v>80</v>
      </c>
      <c r="D20" s="408"/>
      <c r="E20" s="408"/>
      <c r="F20" s="408"/>
    </row>
    <row r="21" spans="1:6" ht="37.5" x14ac:dyDescent="0.3">
      <c r="A21" s="415">
        <v>11</v>
      </c>
      <c r="B21" s="416" t="s">
        <v>496</v>
      </c>
      <c r="C21" s="417">
        <v>56</v>
      </c>
      <c r="D21" s="408"/>
      <c r="E21" s="408"/>
      <c r="F21" s="408"/>
    </row>
    <row r="22" spans="1:6" ht="37.5" x14ac:dyDescent="0.3">
      <c r="A22" s="415">
        <v>12</v>
      </c>
      <c r="B22" s="416" t="s">
        <v>497</v>
      </c>
      <c r="C22" s="417">
        <v>64</v>
      </c>
      <c r="D22" s="408"/>
      <c r="E22" s="408"/>
      <c r="F22" s="408"/>
    </row>
    <row r="23" spans="1:6" ht="37.5" x14ac:dyDescent="0.3">
      <c r="A23" s="415">
        <v>13</v>
      </c>
      <c r="B23" s="416" t="s">
        <v>498</v>
      </c>
      <c r="C23" s="417">
        <v>60</v>
      </c>
      <c r="D23" s="408"/>
      <c r="E23" s="408"/>
      <c r="F23" s="408"/>
    </row>
    <row r="24" spans="1:6" ht="18.75" x14ac:dyDescent="0.3">
      <c r="A24" s="415">
        <v>14</v>
      </c>
      <c r="B24" s="416" t="s">
        <v>499</v>
      </c>
      <c r="C24" s="417">
        <v>32</v>
      </c>
      <c r="D24" s="408"/>
      <c r="E24" s="408"/>
      <c r="F24" s="408"/>
    </row>
    <row r="25" spans="1:6" ht="18.75" x14ac:dyDescent="0.3">
      <c r="A25" s="415">
        <v>15</v>
      </c>
      <c r="B25" s="416" t="s">
        <v>500</v>
      </c>
      <c r="C25" s="417">
        <v>21</v>
      </c>
      <c r="D25" s="408"/>
      <c r="E25" s="408"/>
      <c r="F25" s="408"/>
    </row>
    <row r="26" spans="1:6" ht="18.75" x14ac:dyDescent="0.3">
      <c r="A26" s="415">
        <v>16</v>
      </c>
      <c r="B26" s="416" t="s">
        <v>501</v>
      </c>
      <c r="C26" s="417">
        <v>37</v>
      </c>
      <c r="D26" s="408"/>
      <c r="E26" s="408"/>
      <c r="F26" s="408"/>
    </row>
    <row r="27" spans="1:6" ht="18.75" x14ac:dyDescent="0.3">
      <c r="A27" s="415">
        <v>17</v>
      </c>
      <c r="B27" s="416" t="s">
        <v>502</v>
      </c>
      <c r="C27" s="417">
        <v>9</v>
      </c>
      <c r="D27" s="408"/>
      <c r="E27" s="408"/>
      <c r="F27" s="408"/>
    </row>
    <row r="28" spans="1:6" ht="18.75" x14ac:dyDescent="0.3">
      <c r="A28" s="415">
        <v>18</v>
      </c>
      <c r="B28" s="416" t="s">
        <v>503</v>
      </c>
      <c r="C28" s="417">
        <v>280</v>
      </c>
      <c r="D28" s="408"/>
      <c r="E28" s="408"/>
      <c r="F28" s="408"/>
    </row>
    <row r="29" spans="1:6" ht="18.75" x14ac:dyDescent="0.3">
      <c r="A29" s="415">
        <v>19</v>
      </c>
      <c r="B29" s="416" t="s">
        <v>504</v>
      </c>
      <c r="C29" s="417">
        <v>434</v>
      </c>
      <c r="D29" s="408"/>
      <c r="E29" s="408"/>
      <c r="F29" s="408"/>
    </row>
    <row r="30" spans="1:6" ht="18.75" x14ac:dyDescent="0.3">
      <c r="A30" s="415">
        <v>20</v>
      </c>
      <c r="B30" s="416" t="s">
        <v>505</v>
      </c>
      <c r="C30" s="417">
        <v>159</v>
      </c>
      <c r="D30" s="408"/>
      <c r="E30" s="408"/>
      <c r="F30" s="408"/>
    </row>
    <row r="31" spans="1:6" ht="18.75" x14ac:dyDescent="0.3">
      <c r="A31" s="415">
        <v>21</v>
      </c>
      <c r="B31" s="416" t="s">
        <v>506</v>
      </c>
      <c r="C31" s="417">
        <v>68</v>
      </c>
      <c r="D31" s="408"/>
      <c r="E31" s="408"/>
      <c r="F31" s="408"/>
    </row>
    <row r="32" spans="1:6" ht="18.75" x14ac:dyDescent="0.3">
      <c r="A32" s="415">
        <v>22</v>
      </c>
      <c r="B32" s="416" t="s">
        <v>507</v>
      </c>
      <c r="C32" s="417">
        <v>126</v>
      </c>
      <c r="D32" s="408"/>
      <c r="E32" s="408"/>
      <c r="F32" s="408"/>
    </row>
    <row r="33" spans="1:6" ht="18.75" x14ac:dyDescent="0.3">
      <c r="A33" s="415">
        <v>23</v>
      </c>
      <c r="B33" s="416" t="s">
        <v>508</v>
      </c>
      <c r="C33" s="417">
        <v>49</v>
      </c>
      <c r="D33" s="408"/>
      <c r="E33" s="408"/>
      <c r="F33" s="408"/>
    </row>
    <row r="34" spans="1:6" ht="18.75" x14ac:dyDescent="0.3">
      <c r="A34" s="415">
        <v>24</v>
      </c>
      <c r="B34" s="416" t="s">
        <v>509</v>
      </c>
      <c r="C34" s="417">
        <v>29</v>
      </c>
      <c r="D34" s="408"/>
      <c r="E34" s="408"/>
      <c r="F34" s="408"/>
    </row>
    <row r="35" spans="1:6" ht="18.75" x14ac:dyDescent="0.3">
      <c r="A35" s="415">
        <v>25</v>
      </c>
      <c r="B35" s="416" t="s">
        <v>510</v>
      </c>
      <c r="C35" s="417">
        <v>49</v>
      </c>
      <c r="D35" s="408"/>
      <c r="E35" s="408"/>
      <c r="F35" s="408"/>
    </row>
    <row r="36" spans="1:6" ht="37.5" x14ac:dyDescent="0.3">
      <c r="A36" s="415">
        <v>26</v>
      </c>
      <c r="B36" s="416" t="s">
        <v>511</v>
      </c>
      <c r="C36" s="417">
        <v>97</v>
      </c>
      <c r="D36" s="408"/>
      <c r="E36" s="408"/>
      <c r="F36" s="408"/>
    </row>
    <row r="37" spans="1:6" ht="18.75" x14ac:dyDescent="0.3">
      <c r="A37" s="415">
        <v>27</v>
      </c>
      <c r="B37" s="416" t="s">
        <v>512</v>
      </c>
      <c r="C37" s="417">
        <v>87</v>
      </c>
      <c r="D37" s="408"/>
      <c r="E37" s="408"/>
      <c r="F37" s="408"/>
    </row>
    <row r="38" spans="1:6" ht="18.75" x14ac:dyDescent="0.3">
      <c r="A38" s="415">
        <v>28</v>
      </c>
      <c r="B38" s="416" t="s">
        <v>513</v>
      </c>
      <c r="C38" s="417">
        <v>114</v>
      </c>
      <c r="D38" s="408"/>
      <c r="E38" s="408"/>
      <c r="F38" s="408"/>
    </row>
    <row r="39" spans="1:6" ht="37.5" x14ac:dyDescent="0.3">
      <c r="A39" s="415">
        <v>29</v>
      </c>
      <c r="B39" s="416" t="s">
        <v>514</v>
      </c>
      <c r="C39" s="417">
        <v>148</v>
      </c>
      <c r="D39" s="408"/>
      <c r="E39" s="408"/>
      <c r="F39" s="408"/>
    </row>
    <row r="40" spans="1:6" ht="18.75" x14ac:dyDescent="0.3">
      <c r="A40" s="415">
        <v>30</v>
      </c>
      <c r="B40" s="416" t="s">
        <v>515</v>
      </c>
      <c r="C40" s="417">
        <v>62</v>
      </c>
      <c r="D40" s="408"/>
      <c r="E40" s="408"/>
      <c r="F40" s="408"/>
    </row>
    <row r="41" spans="1:6" ht="37.5" x14ac:dyDescent="0.3">
      <c r="A41" s="415">
        <v>31</v>
      </c>
      <c r="B41" s="416" t="s">
        <v>516</v>
      </c>
      <c r="C41" s="417">
        <v>80</v>
      </c>
      <c r="D41" s="408"/>
      <c r="E41" s="408"/>
      <c r="F41" s="408"/>
    </row>
    <row r="42" spans="1:6" ht="18.75" x14ac:dyDescent="0.3">
      <c r="A42" s="415">
        <v>32</v>
      </c>
      <c r="B42" s="416" t="s">
        <v>517</v>
      </c>
      <c r="C42" s="417">
        <v>93</v>
      </c>
      <c r="D42" s="408"/>
      <c r="E42" s="408"/>
      <c r="F42" s="408"/>
    </row>
    <row r="43" spans="1:6" ht="37.5" x14ac:dyDescent="0.3">
      <c r="A43" s="415">
        <v>33</v>
      </c>
      <c r="B43" s="416" t="s">
        <v>518</v>
      </c>
      <c r="C43" s="417">
        <v>530</v>
      </c>
      <c r="D43" s="408"/>
      <c r="E43" s="408"/>
      <c r="F43" s="408"/>
    </row>
    <row r="44" spans="1:6" ht="18.75" x14ac:dyDescent="0.3">
      <c r="A44" s="415">
        <v>34</v>
      </c>
      <c r="B44" s="416" t="s">
        <v>519</v>
      </c>
      <c r="C44" s="417">
        <v>29</v>
      </c>
      <c r="D44" s="408"/>
      <c r="E44" s="408"/>
      <c r="F44" s="408"/>
    </row>
    <row r="45" spans="1:6" ht="18.75" x14ac:dyDescent="0.3">
      <c r="A45" s="415">
        <v>35</v>
      </c>
      <c r="B45" s="416" t="s">
        <v>520</v>
      </c>
      <c r="C45" s="417">
        <v>20</v>
      </c>
      <c r="D45" s="408"/>
      <c r="E45" s="408"/>
      <c r="F45" s="408"/>
    </row>
    <row r="46" spans="1:6" ht="37.5" x14ac:dyDescent="0.3">
      <c r="A46" s="415">
        <v>36</v>
      </c>
      <c r="B46" s="416" t="s">
        <v>521</v>
      </c>
      <c r="C46" s="417">
        <v>97</v>
      </c>
      <c r="D46" s="408"/>
      <c r="E46" s="408"/>
      <c r="F46" s="408"/>
    </row>
    <row r="47" spans="1:6" ht="18.75" x14ac:dyDescent="0.3">
      <c r="A47" s="415">
        <v>37</v>
      </c>
      <c r="B47" s="416" t="s">
        <v>522</v>
      </c>
      <c r="C47" s="417">
        <v>25</v>
      </c>
      <c r="D47" s="408"/>
      <c r="E47" s="408"/>
      <c r="F47" s="408"/>
    </row>
    <row r="48" spans="1:6" ht="18.75" x14ac:dyDescent="0.3">
      <c r="A48" s="415">
        <v>38</v>
      </c>
      <c r="B48" s="416" t="s">
        <v>523</v>
      </c>
      <c r="C48" s="417">
        <v>25</v>
      </c>
      <c r="D48" s="408"/>
      <c r="E48" s="408"/>
      <c r="F48" s="408"/>
    </row>
    <row r="49" spans="1:6" ht="18.75" x14ac:dyDescent="0.3">
      <c r="A49" s="415">
        <v>39</v>
      </c>
      <c r="B49" s="416" t="s">
        <v>524</v>
      </c>
      <c r="C49" s="417">
        <v>25</v>
      </c>
      <c r="D49" s="408"/>
      <c r="E49" s="408"/>
      <c r="F49" s="408"/>
    </row>
    <row r="50" spans="1:6" ht="18.75" x14ac:dyDescent="0.3">
      <c r="A50" s="415">
        <v>40</v>
      </c>
      <c r="B50" s="416" t="s">
        <v>525</v>
      </c>
      <c r="C50" s="417">
        <v>25</v>
      </c>
      <c r="D50" s="408"/>
      <c r="E50" s="408"/>
      <c r="F50" s="408"/>
    </row>
    <row r="51" spans="1:6" ht="18.75" x14ac:dyDescent="0.3">
      <c r="A51" s="415">
        <v>41</v>
      </c>
      <c r="B51" s="416" t="s">
        <v>526</v>
      </c>
      <c r="C51" s="417">
        <v>25</v>
      </c>
      <c r="D51" s="408"/>
      <c r="E51" s="408"/>
      <c r="F51" s="408"/>
    </row>
    <row r="52" spans="1:6" ht="18.75" x14ac:dyDescent="0.3">
      <c r="A52" s="415">
        <v>42</v>
      </c>
      <c r="B52" s="416" t="s">
        <v>527</v>
      </c>
      <c r="C52" s="417">
        <v>25</v>
      </c>
      <c r="D52" s="408"/>
      <c r="E52" s="408"/>
      <c r="F52" s="408"/>
    </row>
    <row r="53" spans="1:6" ht="18.75" x14ac:dyDescent="0.3">
      <c r="A53" s="415">
        <v>43</v>
      </c>
      <c r="B53" s="416" t="s">
        <v>528</v>
      </c>
      <c r="C53" s="417">
        <v>25</v>
      </c>
      <c r="D53" s="408"/>
      <c r="E53" s="408"/>
      <c r="F53" s="408"/>
    </row>
    <row r="54" spans="1:6" ht="18.75" x14ac:dyDescent="0.3">
      <c r="A54" s="415">
        <v>44</v>
      </c>
      <c r="B54" s="416" t="s">
        <v>529</v>
      </c>
      <c r="C54" s="417">
        <v>49</v>
      </c>
      <c r="D54" s="408"/>
      <c r="E54" s="408"/>
      <c r="F54" s="408"/>
    </row>
    <row r="55" spans="1:6" ht="18.75" x14ac:dyDescent="0.3">
      <c r="A55" s="415">
        <v>45</v>
      </c>
      <c r="B55" s="416" t="s">
        <v>530</v>
      </c>
      <c r="C55" s="417">
        <v>49</v>
      </c>
      <c r="D55" s="408"/>
      <c r="E55" s="408"/>
      <c r="F55" s="408"/>
    </row>
    <row r="56" spans="1:6" ht="18.75" x14ac:dyDescent="0.3">
      <c r="A56" s="415">
        <v>46</v>
      </c>
      <c r="B56" s="416" t="s">
        <v>531</v>
      </c>
      <c r="C56" s="417">
        <v>49</v>
      </c>
      <c r="D56" s="408"/>
      <c r="E56" s="408"/>
      <c r="F56" s="408"/>
    </row>
    <row r="57" spans="1:6" ht="18.75" x14ac:dyDescent="0.3">
      <c r="A57" s="415">
        <v>47</v>
      </c>
      <c r="B57" s="416" t="s">
        <v>532</v>
      </c>
      <c r="C57" s="417">
        <v>49</v>
      </c>
      <c r="D57" s="408"/>
      <c r="E57" s="408"/>
      <c r="F57" s="408"/>
    </row>
    <row r="58" spans="1:6" ht="18.75" x14ac:dyDescent="0.3">
      <c r="A58" s="415">
        <v>48</v>
      </c>
      <c r="B58" s="416" t="s">
        <v>533</v>
      </c>
      <c r="C58" s="417">
        <v>49</v>
      </c>
      <c r="D58" s="408"/>
      <c r="E58" s="408"/>
      <c r="F58" s="408"/>
    </row>
    <row r="59" spans="1:6" ht="18.75" x14ac:dyDescent="0.3">
      <c r="A59" s="415">
        <v>49</v>
      </c>
      <c r="B59" s="416" t="s">
        <v>534</v>
      </c>
      <c r="C59" s="417">
        <v>49</v>
      </c>
      <c r="D59" s="408"/>
      <c r="E59" s="408"/>
      <c r="F59" s="408"/>
    </row>
    <row r="60" spans="1:6" ht="18.75" x14ac:dyDescent="0.3">
      <c r="A60" s="415">
        <v>50</v>
      </c>
      <c r="B60" s="416" t="s">
        <v>535</v>
      </c>
      <c r="C60" s="417">
        <v>49</v>
      </c>
      <c r="D60" s="408"/>
      <c r="E60" s="408"/>
      <c r="F60" s="408"/>
    </row>
    <row r="61" spans="1:6" ht="18.75" x14ac:dyDescent="0.3">
      <c r="A61" s="415">
        <v>51</v>
      </c>
      <c r="B61" s="416" t="s">
        <v>536</v>
      </c>
      <c r="C61" s="417">
        <v>73</v>
      </c>
      <c r="D61" s="408"/>
      <c r="E61" s="408"/>
      <c r="F61" s="408"/>
    </row>
    <row r="62" spans="1:6" ht="18.75" x14ac:dyDescent="0.3">
      <c r="A62" s="415">
        <v>52</v>
      </c>
      <c r="B62" s="416" t="s">
        <v>537</v>
      </c>
      <c r="C62" s="417">
        <v>73</v>
      </c>
      <c r="D62" s="408"/>
      <c r="E62" s="408"/>
      <c r="F62" s="408"/>
    </row>
    <row r="63" spans="1:6" ht="18.75" x14ac:dyDescent="0.3">
      <c r="A63" s="415">
        <v>53</v>
      </c>
      <c r="B63" s="416" t="s">
        <v>538</v>
      </c>
      <c r="C63" s="417">
        <v>73</v>
      </c>
      <c r="D63" s="408"/>
      <c r="E63" s="408"/>
      <c r="F63" s="408"/>
    </row>
    <row r="64" spans="1:6" ht="18.75" x14ac:dyDescent="0.3">
      <c r="A64" s="415">
        <v>54</v>
      </c>
      <c r="B64" s="416" t="s">
        <v>539</v>
      </c>
      <c r="C64" s="417">
        <v>49</v>
      </c>
      <c r="D64" s="408"/>
      <c r="E64" s="408"/>
      <c r="F64" s="408"/>
    </row>
    <row r="65" spans="1:6" ht="18.75" x14ac:dyDescent="0.3">
      <c r="A65" s="415">
        <v>55</v>
      </c>
      <c r="B65" s="416" t="s">
        <v>540</v>
      </c>
      <c r="C65" s="417">
        <v>97</v>
      </c>
      <c r="D65" s="408"/>
      <c r="E65" s="408"/>
      <c r="F65" s="408"/>
    </row>
    <row r="66" spans="1:6" ht="18.75" x14ac:dyDescent="0.3">
      <c r="A66" s="415">
        <v>56</v>
      </c>
      <c r="B66" s="416" t="s">
        <v>541</v>
      </c>
      <c r="C66" s="417">
        <v>193</v>
      </c>
      <c r="D66" s="408"/>
      <c r="E66" s="408"/>
      <c r="F66" s="408"/>
    </row>
    <row r="67" spans="1:6" ht="18.75" x14ac:dyDescent="0.3">
      <c r="A67" s="415">
        <v>57</v>
      </c>
      <c r="B67" s="416" t="s">
        <v>542</v>
      </c>
      <c r="C67" s="417">
        <v>771</v>
      </c>
      <c r="D67" s="408"/>
      <c r="E67" s="408"/>
      <c r="F67" s="408"/>
    </row>
    <row r="68" spans="1:6" ht="18.75" x14ac:dyDescent="0.3">
      <c r="A68" s="415">
        <v>58</v>
      </c>
      <c r="B68" s="416" t="s">
        <v>543</v>
      </c>
      <c r="C68" s="417">
        <v>25</v>
      </c>
      <c r="D68" s="408"/>
      <c r="E68" s="408"/>
      <c r="F68" s="408"/>
    </row>
    <row r="69" spans="1:6" ht="18.75" x14ac:dyDescent="0.3">
      <c r="A69" s="415">
        <v>59</v>
      </c>
      <c r="B69" s="416" t="s">
        <v>544</v>
      </c>
      <c r="C69" s="417">
        <v>133</v>
      </c>
      <c r="D69" s="408"/>
      <c r="E69" s="408"/>
      <c r="F69" s="408"/>
    </row>
    <row r="70" spans="1:6" ht="18.75" x14ac:dyDescent="0.3">
      <c r="A70" s="415">
        <v>60</v>
      </c>
      <c r="B70" s="416" t="s">
        <v>545</v>
      </c>
      <c r="C70" s="417">
        <v>112</v>
      </c>
      <c r="D70" s="408"/>
      <c r="E70" s="408"/>
      <c r="F70" s="408"/>
    </row>
    <row r="71" spans="1:6" ht="18.75" x14ac:dyDescent="0.3">
      <c r="A71" s="415">
        <v>61</v>
      </c>
      <c r="B71" s="416" t="s">
        <v>546</v>
      </c>
      <c r="C71" s="417">
        <v>99</v>
      </c>
      <c r="D71" s="408"/>
      <c r="E71" s="408"/>
      <c r="F71" s="408"/>
    </row>
    <row r="72" spans="1:6" ht="18.75" x14ac:dyDescent="0.3">
      <c r="A72" s="415">
        <v>62</v>
      </c>
      <c r="B72" s="416" t="s">
        <v>547</v>
      </c>
      <c r="C72" s="417">
        <v>76</v>
      </c>
      <c r="D72" s="408"/>
      <c r="E72" s="408"/>
      <c r="F72" s="408"/>
    </row>
    <row r="73" spans="1:6" ht="18.75" x14ac:dyDescent="0.3">
      <c r="A73" s="415">
        <v>63</v>
      </c>
      <c r="B73" s="416" t="s">
        <v>548</v>
      </c>
      <c r="C73" s="417">
        <v>63</v>
      </c>
      <c r="D73" s="408"/>
      <c r="E73" s="408"/>
      <c r="F73" s="408"/>
    </row>
    <row r="74" spans="1:6" ht="18.75" x14ac:dyDescent="0.3">
      <c r="A74" s="415">
        <v>64</v>
      </c>
      <c r="B74" s="416" t="s">
        <v>549</v>
      </c>
      <c r="C74" s="417">
        <v>52</v>
      </c>
      <c r="D74" s="408"/>
      <c r="E74" s="408"/>
      <c r="F74" s="408"/>
    </row>
    <row r="75" spans="1:6" ht="18.75" x14ac:dyDescent="0.3">
      <c r="A75" s="415">
        <v>65</v>
      </c>
      <c r="B75" s="416" t="s">
        <v>550</v>
      </c>
      <c r="C75" s="417">
        <v>91</v>
      </c>
      <c r="D75" s="408"/>
      <c r="E75" s="408"/>
      <c r="F75" s="408"/>
    </row>
    <row r="76" spans="1:6" ht="18.75" x14ac:dyDescent="0.3">
      <c r="A76" s="415">
        <v>66</v>
      </c>
      <c r="B76" s="416" t="s">
        <v>551</v>
      </c>
      <c r="C76" s="417">
        <v>162</v>
      </c>
      <c r="D76" s="408"/>
      <c r="E76" s="408"/>
      <c r="F76" s="408"/>
    </row>
    <row r="77" spans="1:6" ht="18.75" x14ac:dyDescent="0.3">
      <c r="A77" s="415">
        <v>67</v>
      </c>
      <c r="B77" s="416" t="s">
        <v>552</v>
      </c>
      <c r="C77" s="417">
        <v>218</v>
      </c>
      <c r="D77" s="408"/>
      <c r="E77" s="408"/>
      <c r="F77" s="408"/>
    </row>
    <row r="78" spans="1:6" ht="18.75" x14ac:dyDescent="0.3">
      <c r="A78" s="415">
        <v>68</v>
      </c>
      <c r="B78" s="416" t="s">
        <v>553</v>
      </c>
      <c r="C78" s="417">
        <v>209</v>
      </c>
      <c r="D78" s="408"/>
      <c r="E78" s="408"/>
      <c r="F78" s="408"/>
    </row>
    <row r="79" spans="1:6" ht="37.5" x14ac:dyDescent="0.3">
      <c r="A79" s="415">
        <v>69</v>
      </c>
      <c r="B79" s="416" t="s">
        <v>423</v>
      </c>
      <c r="C79" s="418">
        <v>1252</v>
      </c>
      <c r="D79" s="408"/>
      <c r="E79" s="408"/>
      <c r="F79" s="408"/>
    </row>
    <row r="80" spans="1:6" ht="37.5" x14ac:dyDescent="0.3">
      <c r="A80" s="415">
        <v>70</v>
      </c>
      <c r="B80" s="416" t="s">
        <v>424</v>
      </c>
      <c r="C80" s="418">
        <v>2441</v>
      </c>
      <c r="D80" s="408"/>
      <c r="E80" s="408"/>
      <c r="F80" s="408"/>
    </row>
    <row r="81" spans="1:6" ht="37.5" x14ac:dyDescent="0.3">
      <c r="A81" s="415">
        <v>71</v>
      </c>
      <c r="B81" s="416" t="s">
        <v>425</v>
      </c>
      <c r="C81" s="418">
        <v>1878</v>
      </c>
      <c r="D81" s="408"/>
      <c r="E81" s="408"/>
      <c r="F81" s="408"/>
    </row>
    <row r="82" spans="1:6" ht="37.5" x14ac:dyDescent="0.3">
      <c r="A82" s="415">
        <v>72</v>
      </c>
      <c r="B82" s="416" t="s">
        <v>426</v>
      </c>
      <c r="C82" s="418">
        <v>3662</v>
      </c>
      <c r="D82" s="408"/>
      <c r="E82" s="408"/>
      <c r="F82" s="408"/>
    </row>
    <row r="83" spans="1:6" ht="37.5" x14ac:dyDescent="0.3">
      <c r="A83" s="415">
        <v>73</v>
      </c>
      <c r="B83" s="416" t="s">
        <v>427</v>
      </c>
      <c r="C83" s="418">
        <v>2504</v>
      </c>
      <c r="D83" s="408"/>
      <c r="E83" s="408"/>
      <c r="F83" s="408"/>
    </row>
    <row r="84" spans="1:6" ht="37.5" x14ac:dyDescent="0.3">
      <c r="A84" s="415">
        <v>74</v>
      </c>
      <c r="B84" s="416" t="s">
        <v>428</v>
      </c>
      <c r="C84" s="418">
        <v>4882</v>
      </c>
      <c r="D84" s="408"/>
      <c r="E84" s="408"/>
      <c r="F84" s="408"/>
    </row>
    <row r="85" spans="1:6" ht="37.5" x14ac:dyDescent="0.3">
      <c r="A85" s="415">
        <v>75</v>
      </c>
      <c r="B85" s="416" t="s">
        <v>64</v>
      </c>
      <c r="C85" s="417">
        <v>646</v>
      </c>
      <c r="D85" s="408"/>
      <c r="E85" s="408"/>
      <c r="F85" s="408"/>
    </row>
    <row r="86" spans="1:6" ht="37.5" x14ac:dyDescent="0.3">
      <c r="A86" s="415">
        <v>76</v>
      </c>
      <c r="B86" s="416" t="s">
        <v>65</v>
      </c>
      <c r="C86" s="418">
        <v>1162</v>
      </c>
      <c r="D86" s="408"/>
      <c r="E86" s="408"/>
      <c r="F86" s="408"/>
    </row>
    <row r="87" spans="1:6" ht="18.75" x14ac:dyDescent="0.3">
      <c r="A87" s="415">
        <v>77</v>
      </c>
      <c r="B87" s="416" t="s">
        <v>554</v>
      </c>
      <c r="C87" s="417">
        <v>655</v>
      </c>
      <c r="D87" s="408"/>
      <c r="E87" s="408"/>
      <c r="F87" s="408"/>
    </row>
    <row r="88" spans="1:6" ht="18.75" x14ac:dyDescent="0.3">
      <c r="A88" s="415">
        <v>78</v>
      </c>
      <c r="B88" s="416" t="s">
        <v>555</v>
      </c>
      <c r="C88" s="417">
        <v>703</v>
      </c>
      <c r="D88" s="408"/>
      <c r="E88" s="408"/>
      <c r="F88" s="408"/>
    </row>
    <row r="89" spans="1:6" ht="18.75" x14ac:dyDescent="0.3">
      <c r="A89" s="415">
        <v>79</v>
      </c>
      <c r="B89" s="416" t="s">
        <v>556</v>
      </c>
      <c r="C89" s="417">
        <v>761</v>
      </c>
      <c r="D89" s="408"/>
      <c r="E89" s="408"/>
      <c r="F89" s="408"/>
    </row>
    <row r="90" spans="1:6" ht="18.75" x14ac:dyDescent="0.3">
      <c r="A90" s="415">
        <v>80</v>
      </c>
      <c r="B90" s="416" t="s">
        <v>557</v>
      </c>
      <c r="C90" s="417">
        <v>790</v>
      </c>
      <c r="D90" s="408"/>
      <c r="E90" s="408"/>
      <c r="F90" s="408"/>
    </row>
    <row r="91" spans="1:6" ht="18.75" x14ac:dyDescent="0.3">
      <c r="A91" s="415">
        <v>81</v>
      </c>
      <c r="B91" s="416" t="s">
        <v>558</v>
      </c>
      <c r="C91" s="417">
        <v>963</v>
      </c>
      <c r="D91" s="408"/>
      <c r="E91" s="408"/>
      <c r="F91" s="408"/>
    </row>
    <row r="92" spans="1:6" ht="18.75" x14ac:dyDescent="0.3">
      <c r="A92" s="415">
        <v>82</v>
      </c>
      <c r="B92" s="416" t="s">
        <v>559</v>
      </c>
      <c r="C92" s="417">
        <v>443</v>
      </c>
      <c r="D92" s="408"/>
      <c r="E92" s="408"/>
      <c r="F92" s="408"/>
    </row>
    <row r="93" spans="1:6" ht="18.75" x14ac:dyDescent="0.3">
      <c r="A93" s="415">
        <v>83</v>
      </c>
      <c r="B93" s="416" t="s">
        <v>560</v>
      </c>
      <c r="C93" s="417">
        <v>569</v>
      </c>
      <c r="D93" s="408"/>
      <c r="E93" s="408"/>
      <c r="F93" s="408"/>
    </row>
    <row r="94" spans="1:6" ht="18.75" x14ac:dyDescent="0.3">
      <c r="A94" s="415">
        <v>84</v>
      </c>
      <c r="B94" s="416" t="s">
        <v>561</v>
      </c>
      <c r="C94" s="417">
        <v>655</v>
      </c>
      <c r="D94" s="408"/>
      <c r="E94" s="408"/>
      <c r="F94" s="408"/>
    </row>
    <row r="95" spans="1:6" ht="18.75" x14ac:dyDescent="0.3">
      <c r="A95" s="415">
        <v>85</v>
      </c>
      <c r="B95" s="416" t="s">
        <v>562</v>
      </c>
      <c r="C95" s="417">
        <v>771</v>
      </c>
      <c r="D95" s="408"/>
      <c r="E95" s="408"/>
      <c r="F95" s="408"/>
    </row>
    <row r="96" spans="1:6" ht="18.75" x14ac:dyDescent="0.3">
      <c r="A96" s="415">
        <v>86</v>
      </c>
      <c r="B96" s="416" t="s">
        <v>563</v>
      </c>
      <c r="C96" s="417">
        <v>790</v>
      </c>
      <c r="D96" s="408"/>
      <c r="E96" s="408"/>
      <c r="F96" s="408"/>
    </row>
    <row r="97" spans="1:6" ht="18.75" x14ac:dyDescent="0.3">
      <c r="A97" s="415">
        <v>87</v>
      </c>
      <c r="B97" s="416" t="s">
        <v>564</v>
      </c>
      <c r="C97" s="417">
        <v>954</v>
      </c>
      <c r="D97" s="408"/>
      <c r="E97" s="408"/>
      <c r="F97" s="408"/>
    </row>
    <row r="98" spans="1:6" ht="18.75" x14ac:dyDescent="0.3">
      <c r="A98" s="415">
        <v>88</v>
      </c>
      <c r="B98" s="416" t="s">
        <v>565</v>
      </c>
      <c r="C98" s="418">
        <v>1040</v>
      </c>
      <c r="D98" s="408"/>
      <c r="E98" s="408"/>
      <c r="F98" s="408"/>
    </row>
    <row r="99" spans="1:6" ht="18.75" x14ac:dyDescent="0.3">
      <c r="A99" s="415">
        <v>89</v>
      </c>
      <c r="B99" s="416" t="s">
        <v>566</v>
      </c>
      <c r="C99" s="418">
        <v>1156</v>
      </c>
      <c r="D99" s="408"/>
      <c r="E99" s="408"/>
      <c r="F99" s="408"/>
    </row>
    <row r="100" spans="1:6" ht="18.75" x14ac:dyDescent="0.3">
      <c r="A100" s="415">
        <v>90</v>
      </c>
      <c r="B100" s="416" t="s">
        <v>567</v>
      </c>
      <c r="C100" s="417">
        <v>559</v>
      </c>
      <c r="D100" s="408"/>
      <c r="E100" s="408"/>
      <c r="F100" s="408"/>
    </row>
    <row r="101" spans="1:6" ht="18.75" x14ac:dyDescent="0.3">
      <c r="A101" s="415">
        <v>91</v>
      </c>
      <c r="B101" s="416" t="s">
        <v>568</v>
      </c>
      <c r="C101" s="417">
        <v>655</v>
      </c>
      <c r="D101" s="408"/>
      <c r="E101" s="408"/>
      <c r="F101" s="408"/>
    </row>
    <row r="102" spans="1:6" ht="18.75" x14ac:dyDescent="0.3">
      <c r="A102" s="415">
        <v>92</v>
      </c>
      <c r="B102" s="416" t="s">
        <v>569</v>
      </c>
      <c r="C102" s="417">
        <v>800</v>
      </c>
      <c r="D102" s="408"/>
      <c r="E102" s="408"/>
      <c r="F102" s="408"/>
    </row>
    <row r="103" spans="1:6" ht="18.75" x14ac:dyDescent="0.3">
      <c r="A103" s="415">
        <v>93</v>
      </c>
      <c r="B103" s="416" t="s">
        <v>570</v>
      </c>
      <c r="C103" s="417">
        <v>963</v>
      </c>
      <c r="D103" s="408"/>
      <c r="E103" s="408"/>
      <c r="F103" s="408"/>
    </row>
    <row r="104" spans="1:6" ht="18.75" x14ac:dyDescent="0.3">
      <c r="A104" s="415">
        <v>94</v>
      </c>
      <c r="B104" s="416" t="s">
        <v>571</v>
      </c>
      <c r="C104" s="418">
        <v>1060</v>
      </c>
      <c r="D104" s="408"/>
      <c r="E104" s="408"/>
      <c r="F104" s="408"/>
    </row>
    <row r="105" spans="1:6" ht="18.75" x14ac:dyDescent="0.3">
      <c r="A105" s="415">
        <v>95</v>
      </c>
      <c r="B105" s="416" t="s">
        <v>572</v>
      </c>
      <c r="C105" s="418">
        <v>1243</v>
      </c>
      <c r="D105" s="408"/>
      <c r="E105" s="408"/>
      <c r="F105" s="408"/>
    </row>
    <row r="106" spans="1:6" ht="18.75" x14ac:dyDescent="0.3">
      <c r="A106" s="415">
        <v>96</v>
      </c>
      <c r="B106" s="416" t="s">
        <v>573</v>
      </c>
      <c r="C106" s="418">
        <v>1349</v>
      </c>
      <c r="D106" s="408"/>
      <c r="E106" s="408"/>
      <c r="F106" s="408"/>
    </row>
    <row r="107" spans="1:6" ht="18.75" x14ac:dyDescent="0.3">
      <c r="A107" s="415">
        <v>97</v>
      </c>
      <c r="B107" s="416" t="s">
        <v>574</v>
      </c>
      <c r="C107" s="418">
        <v>1541</v>
      </c>
      <c r="D107" s="408"/>
      <c r="E107" s="408"/>
      <c r="F107" s="408"/>
    </row>
    <row r="108" spans="1:6" ht="18.75" x14ac:dyDescent="0.3">
      <c r="A108" s="415">
        <v>98</v>
      </c>
      <c r="B108" s="416" t="s">
        <v>575</v>
      </c>
      <c r="C108" s="417">
        <v>443</v>
      </c>
      <c r="D108" s="408"/>
      <c r="E108" s="408"/>
      <c r="F108" s="408"/>
    </row>
    <row r="109" spans="1:6" ht="18.75" x14ac:dyDescent="0.3">
      <c r="A109" s="415">
        <v>99</v>
      </c>
      <c r="B109" s="416" t="s">
        <v>576</v>
      </c>
      <c r="C109" s="417">
        <v>569</v>
      </c>
      <c r="D109" s="408"/>
      <c r="E109" s="408"/>
      <c r="F109" s="408"/>
    </row>
    <row r="110" spans="1:6" ht="18.75" x14ac:dyDescent="0.3">
      <c r="A110" s="415">
        <v>100</v>
      </c>
      <c r="B110" s="416" t="s">
        <v>577</v>
      </c>
      <c r="C110" s="417">
        <v>655</v>
      </c>
      <c r="D110" s="408"/>
      <c r="E110" s="408"/>
      <c r="F110" s="408"/>
    </row>
    <row r="111" spans="1:6" ht="18.75" x14ac:dyDescent="0.3">
      <c r="A111" s="415">
        <v>101</v>
      </c>
      <c r="B111" s="416" t="s">
        <v>578</v>
      </c>
      <c r="C111" s="417">
        <v>540</v>
      </c>
      <c r="D111" s="408"/>
      <c r="E111" s="408"/>
      <c r="F111" s="408"/>
    </row>
    <row r="112" spans="1:6" ht="18.75" x14ac:dyDescent="0.3">
      <c r="A112" s="415">
        <v>102</v>
      </c>
      <c r="B112" s="416" t="s">
        <v>579</v>
      </c>
      <c r="C112" s="417">
        <v>694</v>
      </c>
      <c r="D112" s="408"/>
      <c r="E112" s="408"/>
      <c r="F112" s="408"/>
    </row>
    <row r="113" spans="1:6" ht="18.75" x14ac:dyDescent="0.3">
      <c r="A113" s="415">
        <v>103</v>
      </c>
      <c r="B113" s="416" t="s">
        <v>580</v>
      </c>
      <c r="C113" s="417">
        <v>713</v>
      </c>
      <c r="D113" s="408"/>
      <c r="E113" s="408"/>
      <c r="F113" s="408"/>
    </row>
    <row r="114" spans="1:6" ht="18.75" x14ac:dyDescent="0.3">
      <c r="A114" s="415">
        <v>104</v>
      </c>
      <c r="B114" s="416" t="s">
        <v>581</v>
      </c>
      <c r="C114" s="417">
        <v>222</v>
      </c>
      <c r="D114" s="408"/>
      <c r="E114" s="408"/>
      <c r="F114" s="408"/>
    </row>
    <row r="115" spans="1:6" ht="18.75" x14ac:dyDescent="0.3">
      <c r="A115" s="415">
        <v>105</v>
      </c>
      <c r="B115" s="416" t="s">
        <v>582</v>
      </c>
      <c r="C115" s="417">
        <v>289</v>
      </c>
      <c r="D115" s="408"/>
      <c r="E115" s="408"/>
      <c r="F115" s="408"/>
    </row>
    <row r="116" spans="1:6" ht="37.5" x14ac:dyDescent="0.3">
      <c r="A116" s="415">
        <v>106</v>
      </c>
      <c r="B116" s="416" t="s">
        <v>583</v>
      </c>
      <c r="C116" s="417">
        <v>112</v>
      </c>
      <c r="D116" s="408"/>
      <c r="E116" s="408"/>
      <c r="F116" s="408"/>
    </row>
    <row r="117" spans="1:6" ht="37.5" x14ac:dyDescent="0.3">
      <c r="A117" s="415">
        <v>107</v>
      </c>
      <c r="B117" s="416" t="s">
        <v>584</v>
      </c>
      <c r="C117" s="417">
        <v>114</v>
      </c>
      <c r="D117" s="408"/>
      <c r="E117" s="408"/>
      <c r="F117" s="408"/>
    </row>
    <row r="118" spans="1:6" ht="37.5" x14ac:dyDescent="0.3">
      <c r="A118" s="415">
        <v>108</v>
      </c>
      <c r="B118" s="416" t="s">
        <v>585</v>
      </c>
      <c r="C118" s="417">
        <v>115</v>
      </c>
      <c r="D118" s="408"/>
      <c r="E118" s="408"/>
      <c r="F118" s="408"/>
    </row>
    <row r="119" spans="1:6" ht="37.5" x14ac:dyDescent="0.3">
      <c r="A119" s="415">
        <v>109</v>
      </c>
      <c r="B119" s="416" t="s">
        <v>586</v>
      </c>
      <c r="C119" s="417">
        <v>119</v>
      </c>
      <c r="D119" s="408"/>
      <c r="E119" s="408"/>
      <c r="F119" s="408"/>
    </row>
    <row r="120" spans="1:6" ht="37.5" x14ac:dyDescent="0.3">
      <c r="A120" s="415">
        <v>110</v>
      </c>
      <c r="B120" s="416" t="s">
        <v>587</v>
      </c>
      <c r="C120" s="417">
        <v>347</v>
      </c>
      <c r="D120" s="408"/>
      <c r="E120" s="408"/>
      <c r="F120" s="408"/>
    </row>
    <row r="121" spans="1:6" ht="37.5" x14ac:dyDescent="0.3">
      <c r="A121" s="415">
        <v>111</v>
      </c>
      <c r="B121" s="416" t="s">
        <v>588</v>
      </c>
      <c r="C121" s="417">
        <v>366</v>
      </c>
      <c r="D121" s="408"/>
      <c r="E121" s="408"/>
      <c r="F121" s="408"/>
    </row>
    <row r="122" spans="1:6" ht="37.5" x14ac:dyDescent="0.3">
      <c r="A122" s="415">
        <v>112</v>
      </c>
      <c r="B122" s="416" t="s">
        <v>589</v>
      </c>
      <c r="C122" s="417">
        <v>381</v>
      </c>
      <c r="D122" s="408"/>
      <c r="E122" s="408"/>
      <c r="F122" s="408"/>
    </row>
    <row r="123" spans="1:6" ht="37.5" x14ac:dyDescent="0.3">
      <c r="A123" s="415">
        <v>113</v>
      </c>
      <c r="B123" s="416" t="s">
        <v>590</v>
      </c>
      <c r="C123" s="417">
        <v>424</v>
      </c>
      <c r="D123" s="408"/>
      <c r="E123" s="408"/>
      <c r="F123" s="408"/>
    </row>
    <row r="124" spans="1:6" ht="18.75" x14ac:dyDescent="0.3">
      <c r="A124" s="415">
        <v>114</v>
      </c>
      <c r="B124" s="416" t="s">
        <v>591</v>
      </c>
      <c r="C124" s="417">
        <v>583</v>
      </c>
      <c r="D124" s="408"/>
      <c r="E124" s="408"/>
      <c r="F124" s="408"/>
    </row>
    <row r="125" spans="1:6" ht="18.75" x14ac:dyDescent="0.3">
      <c r="A125" s="415">
        <v>115</v>
      </c>
      <c r="B125" s="416" t="s">
        <v>592</v>
      </c>
      <c r="C125" s="417">
        <v>636</v>
      </c>
      <c r="D125" s="408"/>
      <c r="E125" s="408"/>
      <c r="F125" s="408"/>
    </row>
    <row r="126" spans="1:6" ht="37.5" x14ac:dyDescent="0.3">
      <c r="A126" s="415">
        <v>116</v>
      </c>
      <c r="B126" s="416" t="s">
        <v>593</v>
      </c>
      <c r="C126" s="417">
        <v>675</v>
      </c>
      <c r="D126" s="408"/>
      <c r="E126" s="408"/>
      <c r="F126" s="408"/>
    </row>
    <row r="127" spans="1:6" ht="37.5" x14ac:dyDescent="0.3">
      <c r="A127" s="415">
        <v>117</v>
      </c>
      <c r="B127" s="416" t="s">
        <v>594</v>
      </c>
      <c r="C127" s="417">
        <v>800</v>
      </c>
      <c r="D127" s="408"/>
      <c r="E127" s="408"/>
      <c r="F127" s="408"/>
    </row>
    <row r="128" spans="1:6" ht="18.75" x14ac:dyDescent="0.3">
      <c r="A128" s="415">
        <v>118</v>
      </c>
      <c r="B128" s="416" t="s">
        <v>595</v>
      </c>
      <c r="C128" s="417">
        <v>155</v>
      </c>
      <c r="D128" s="408"/>
      <c r="E128" s="408"/>
      <c r="F128" s="408"/>
    </row>
    <row r="129" spans="1:6" ht="18.75" x14ac:dyDescent="0.3">
      <c r="A129" s="415">
        <v>119</v>
      </c>
      <c r="B129" s="416" t="s">
        <v>596</v>
      </c>
      <c r="C129" s="417">
        <v>251</v>
      </c>
      <c r="D129" s="408"/>
      <c r="E129" s="408"/>
      <c r="F129" s="408"/>
    </row>
    <row r="130" spans="1:6" ht="37.5" x14ac:dyDescent="0.3">
      <c r="A130" s="415">
        <v>120</v>
      </c>
      <c r="B130" s="416" t="s">
        <v>597</v>
      </c>
      <c r="C130" s="417">
        <v>222</v>
      </c>
      <c r="D130" s="408"/>
      <c r="E130" s="408"/>
      <c r="F130" s="408"/>
    </row>
    <row r="131" spans="1:6" ht="18.75" x14ac:dyDescent="0.3">
      <c r="A131" s="415">
        <v>121</v>
      </c>
      <c r="B131" s="416" t="s">
        <v>598</v>
      </c>
      <c r="C131" s="417">
        <v>106</v>
      </c>
      <c r="D131" s="408"/>
      <c r="E131" s="408"/>
      <c r="F131" s="408"/>
    </row>
    <row r="132" spans="1:6" ht="18.75" x14ac:dyDescent="0.3">
      <c r="A132" s="415">
        <v>122</v>
      </c>
      <c r="B132" s="416" t="s">
        <v>599</v>
      </c>
      <c r="C132" s="417">
        <v>130</v>
      </c>
      <c r="D132" s="408"/>
      <c r="E132" s="408"/>
      <c r="F132" s="408"/>
    </row>
    <row r="133" spans="1:6" ht="18.75" x14ac:dyDescent="0.3">
      <c r="A133" s="415">
        <v>123</v>
      </c>
      <c r="B133" s="416" t="s">
        <v>600</v>
      </c>
      <c r="C133" s="417">
        <v>232</v>
      </c>
      <c r="D133" s="408"/>
      <c r="E133" s="408"/>
      <c r="F133" s="408"/>
    </row>
    <row r="134" spans="1:6" ht="18.75" x14ac:dyDescent="0.3">
      <c r="A134" s="415">
        <v>124</v>
      </c>
      <c r="B134" s="416" t="s">
        <v>601</v>
      </c>
      <c r="C134" s="417">
        <v>347</v>
      </c>
      <c r="D134" s="408"/>
      <c r="E134" s="408"/>
      <c r="F134" s="408"/>
    </row>
    <row r="135" spans="1:6" ht="18.75" x14ac:dyDescent="0.3">
      <c r="A135" s="415">
        <v>125</v>
      </c>
      <c r="B135" s="416" t="s">
        <v>602</v>
      </c>
      <c r="C135" s="417">
        <v>251</v>
      </c>
      <c r="D135" s="408"/>
      <c r="E135" s="408"/>
      <c r="F135" s="408"/>
    </row>
    <row r="136" spans="1:6" ht="18.75" x14ac:dyDescent="0.3">
      <c r="A136" s="415">
        <v>126</v>
      </c>
      <c r="B136" s="416" t="s">
        <v>603</v>
      </c>
      <c r="C136" s="417">
        <v>366</v>
      </c>
      <c r="D136" s="408"/>
      <c r="E136" s="408"/>
      <c r="F136" s="408"/>
    </row>
    <row r="137" spans="1:6" ht="18.75" x14ac:dyDescent="0.3">
      <c r="A137" s="415">
        <v>127</v>
      </c>
      <c r="B137" s="416" t="s">
        <v>604</v>
      </c>
      <c r="C137" s="417">
        <v>242</v>
      </c>
      <c r="D137" s="408"/>
      <c r="E137" s="408"/>
      <c r="F137" s="408"/>
    </row>
    <row r="138" spans="1:6" ht="18.75" x14ac:dyDescent="0.3">
      <c r="A138" s="415">
        <v>128</v>
      </c>
      <c r="B138" s="416" t="s">
        <v>605</v>
      </c>
      <c r="C138" s="417">
        <v>266</v>
      </c>
      <c r="D138" s="408"/>
      <c r="E138" s="408"/>
      <c r="F138" s="408"/>
    </row>
    <row r="139" spans="1:6" ht="18.75" x14ac:dyDescent="0.3">
      <c r="A139" s="415">
        <v>129</v>
      </c>
      <c r="B139" s="416" t="s">
        <v>606</v>
      </c>
      <c r="C139" s="417">
        <v>277</v>
      </c>
      <c r="D139" s="408"/>
      <c r="E139" s="408"/>
      <c r="F139" s="408"/>
    </row>
    <row r="140" spans="1:6" ht="18.75" x14ac:dyDescent="0.3">
      <c r="A140" s="415">
        <v>130</v>
      </c>
      <c r="B140" s="416" t="s">
        <v>607</v>
      </c>
      <c r="C140" s="417">
        <v>315</v>
      </c>
      <c r="D140" s="408"/>
      <c r="E140" s="408"/>
      <c r="F140" s="408"/>
    </row>
    <row r="141" spans="1:6" ht="18.75" x14ac:dyDescent="0.3">
      <c r="A141" s="415">
        <v>131</v>
      </c>
      <c r="B141" s="416" t="s">
        <v>608</v>
      </c>
      <c r="C141" s="417">
        <v>358</v>
      </c>
      <c r="D141" s="408"/>
      <c r="E141" s="408"/>
      <c r="F141" s="408"/>
    </row>
    <row r="142" spans="1:6" ht="18.75" x14ac:dyDescent="0.3">
      <c r="A142" s="415">
        <v>132</v>
      </c>
      <c r="B142" s="416" t="s">
        <v>609</v>
      </c>
      <c r="C142" s="417">
        <v>437</v>
      </c>
      <c r="D142" s="408"/>
      <c r="E142" s="408"/>
      <c r="F142" s="408"/>
    </row>
    <row r="143" spans="1:6" ht="18.75" x14ac:dyDescent="0.3">
      <c r="A143" s="415">
        <v>133</v>
      </c>
      <c r="B143" s="416" t="s">
        <v>610</v>
      </c>
      <c r="C143" s="417">
        <v>416</v>
      </c>
      <c r="D143" s="408"/>
      <c r="E143" s="408"/>
      <c r="F143" s="408"/>
    </row>
    <row r="144" spans="1:6" ht="18.75" x14ac:dyDescent="0.3">
      <c r="A144" s="415">
        <v>134</v>
      </c>
      <c r="B144" s="416" t="s">
        <v>611</v>
      </c>
      <c r="C144" s="417">
        <v>155</v>
      </c>
      <c r="D144" s="408"/>
      <c r="E144" s="408"/>
      <c r="F144" s="408"/>
    </row>
    <row r="145" spans="1:19" ht="18.75" x14ac:dyDescent="0.3">
      <c r="A145" s="415">
        <v>135</v>
      </c>
      <c r="B145" s="416" t="s">
        <v>612</v>
      </c>
      <c r="C145" s="417">
        <v>208</v>
      </c>
      <c r="D145" s="408"/>
      <c r="E145" s="408"/>
      <c r="F145" s="408"/>
    </row>
    <row r="146" spans="1:19" ht="18.75" x14ac:dyDescent="0.3">
      <c r="A146" s="415">
        <v>136</v>
      </c>
      <c r="B146" s="416" t="s">
        <v>613</v>
      </c>
      <c r="C146" s="417">
        <v>175</v>
      </c>
      <c r="D146" s="408"/>
      <c r="E146" s="408"/>
      <c r="F146" s="408"/>
    </row>
    <row r="147" spans="1:19" ht="18.75" x14ac:dyDescent="0.3">
      <c r="A147" s="415">
        <v>137</v>
      </c>
      <c r="B147" s="416" t="s">
        <v>614</v>
      </c>
      <c r="C147" s="417">
        <v>155</v>
      </c>
      <c r="D147" s="408"/>
      <c r="E147" s="408"/>
      <c r="F147" s="408"/>
    </row>
    <row r="148" spans="1:19" ht="18.75" x14ac:dyDescent="0.3">
      <c r="A148" s="415">
        <v>138</v>
      </c>
      <c r="B148" s="416" t="s">
        <v>615</v>
      </c>
      <c r="C148" s="417">
        <v>260</v>
      </c>
      <c r="D148" s="408"/>
      <c r="E148" s="408"/>
      <c r="F148" s="408"/>
    </row>
    <row r="149" spans="1:19" ht="18.75" x14ac:dyDescent="0.3">
      <c r="A149" s="415">
        <v>139</v>
      </c>
      <c r="B149" s="416" t="s">
        <v>616</v>
      </c>
      <c r="C149" s="417">
        <v>77</v>
      </c>
      <c r="D149" s="408"/>
      <c r="E149" s="408"/>
      <c r="F149" s="408"/>
    </row>
    <row r="150" spans="1:19" ht="18.75" x14ac:dyDescent="0.3">
      <c r="A150" s="415">
        <v>140</v>
      </c>
      <c r="B150" s="416" t="s">
        <v>617</v>
      </c>
      <c r="C150" s="417">
        <v>371</v>
      </c>
      <c r="D150" s="408"/>
      <c r="E150" s="408"/>
      <c r="F150" s="408"/>
    </row>
    <row r="151" spans="1:19" ht="18.75" x14ac:dyDescent="0.3">
      <c r="A151" s="415">
        <v>141</v>
      </c>
      <c r="B151" s="416" t="s">
        <v>618</v>
      </c>
      <c r="C151" s="417">
        <v>203</v>
      </c>
      <c r="D151" s="408"/>
      <c r="E151" s="408"/>
      <c r="F151" s="408"/>
    </row>
    <row r="152" spans="1:19" ht="18.75" x14ac:dyDescent="0.3">
      <c r="A152" s="415">
        <v>142</v>
      </c>
      <c r="B152" s="416" t="s">
        <v>619</v>
      </c>
      <c r="C152" s="417">
        <v>260</v>
      </c>
      <c r="D152" s="408"/>
      <c r="E152" s="408"/>
      <c r="F152" s="408"/>
    </row>
    <row r="153" spans="1:19" ht="18.75" x14ac:dyDescent="0.3">
      <c r="A153" s="415">
        <v>143</v>
      </c>
      <c r="B153" s="416" t="s">
        <v>620</v>
      </c>
      <c r="C153" s="417">
        <v>145</v>
      </c>
      <c r="D153" s="408"/>
      <c r="E153" s="408"/>
      <c r="F153" s="408"/>
    </row>
    <row r="154" spans="1:19" ht="18.75" x14ac:dyDescent="0.3">
      <c r="A154" s="415">
        <v>144</v>
      </c>
      <c r="B154" s="416" t="s">
        <v>435</v>
      </c>
      <c r="C154" s="417">
        <v>34</v>
      </c>
      <c r="D154" s="408"/>
      <c r="E154" s="408"/>
      <c r="F154" s="408"/>
    </row>
    <row r="156" spans="1:19" x14ac:dyDescent="0.3">
      <c r="B156" s="522" t="s">
        <v>722</v>
      </c>
      <c r="C156" s="522"/>
      <c r="D156" s="524"/>
      <c r="E156" s="524"/>
      <c r="F156" s="523"/>
      <c r="G156" s="524"/>
      <c r="H156" s="524"/>
      <c r="I156" s="525"/>
      <c r="J156" s="526"/>
      <c r="K156" s="526"/>
      <c r="L156" s="526"/>
      <c r="M156" s="526"/>
      <c r="N156" s="526"/>
      <c r="O156" s="526"/>
      <c r="P156" s="526"/>
      <c r="Q156" s="527"/>
      <c r="R156" s="527"/>
      <c r="S156" s="528"/>
    </row>
    <row r="157" spans="1:19" x14ac:dyDescent="0.3">
      <c r="B157" s="522"/>
      <c r="C157" s="522"/>
      <c r="D157" s="524"/>
      <c r="E157" s="524"/>
      <c r="F157" s="523"/>
      <c r="G157" s="524"/>
      <c r="H157" s="524"/>
      <c r="I157" s="525"/>
      <c r="J157" s="526"/>
      <c r="K157" s="526"/>
      <c r="L157" s="526"/>
      <c r="M157" s="526"/>
      <c r="N157" s="526"/>
      <c r="O157" s="526"/>
      <c r="P157" s="526"/>
      <c r="Q157" s="527"/>
      <c r="R157" s="527"/>
      <c r="S157" s="528"/>
    </row>
    <row r="158" spans="1:19" x14ac:dyDescent="0.3">
      <c r="B158" s="586" t="s">
        <v>723</v>
      </c>
      <c r="C158" s="586"/>
      <c r="D158" s="586"/>
      <c r="E158" s="586"/>
      <c r="F158" s="586"/>
      <c r="G158" s="586"/>
      <c r="H158" s="586"/>
      <c r="I158" s="586"/>
      <c r="J158" s="586"/>
      <c r="K158" s="586"/>
      <c r="L158" s="586"/>
      <c r="M158" s="586"/>
      <c r="N158" s="586"/>
      <c r="O158" s="586"/>
      <c r="P158" s="586"/>
      <c r="Q158" s="586"/>
      <c r="R158" s="586"/>
      <c r="S158" s="586"/>
    </row>
    <row r="159" spans="1:19" x14ac:dyDescent="0.3">
      <c r="B159" s="529"/>
      <c r="C159" s="529"/>
      <c r="D159" s="529"/>
      <c r="E159" s="529"/>
      <c r="F159" s="529"/>
      <c r="G159" s="529"/>
      <c r="H159" s="529"/>
      <c r="I159" s="529"/>
      <c r="J159" s="529"/>
      <c r="K159" s="529"/>
      <c r="L159" s="529"/>
      <c r="M159" s="529"/>
      <c r="N159" s="529"/>
      <c r="O159" s="529"/>
      <c r="P159" s="529"/>
      <c r="Q159" s="529"/>
      <c r="R159" s="529"/>
      <c r="S159" s="529"/>
    </row>
    <row r="160" spans="1:19" x14ac:dyDescent="0.3">
      <c r="B160" s="586" t="s">
        <v>724</v>
      </c>
      <c r="C160" s="586"/>
      <c r="D160" s="586"/>
      <c r="E160" s="586"/>
      <c r="F160" s="586"/>
      <c r="G160" s="586"/>
      <c r="H160" s="586"/>
      <c r="I160" s="586"/>
      <c r="J160" s="586"/>
      <c r="K160" s="586"/>
      <c r="L160" s="586"/>
      <c r="M160" s="586"/>
      <c r="N160" s="586"/>
      <c r="O160" s="586"/>
      <c r="P160" s="586"/>
      <c r="Q160" s="586"/>
      <c r="R160" s="586"/>
      <c r="S160" s="586"/>
    </row>
    <row r="161" spans="2:19" x14ac:dyDescent="0.3">
      <c r="B161" s="530"/>
      <c r="C161" s="531"/>
      <c r="D161" s="524"/>
      <c r="E161" s="524"/>
      <c r="F161" s="523"/>
      <c r="G161" s="524"/>
      <c r="H161" s="524"/>
      <c r="I161" s="525"/>
      <c r="J161" s="526"/>
      <c r="K161" s="526"/>
      <c r="L161" s="526"/>
      <c r="M161" s="526"/>
      <c r="N161" s="526"/>
      <c r="O161" s="526"/>
      <c r="P161" s="526"/>
      <c r="Q161" s="527"/>
      <c r="R161" s="527"/>
      <c r="S161" s="528"/>
    </row>
    <row r="162" spans="2:19" x14ac:dyDescent="0.3">
      <c r="B162" s="586" t="s">
        <v>725</v>
      </c>
      <c r="C162" s="586"/>
      <c r="D162" s="586"/>
      <c r="E162" s="586"/>
      <c r="F162" s="586"/>
      <c r="G162" s="586"/>
      <c r="H162" s="586"/>
      <c r="I162" s="586"/>
      <c r="J162" s="586"/>
      <c r="K162" s="586"/>
      <c r="L162" s="586"/>
      <c r="M162" s="586"/>
      <c r="N162" s="586"/>
      <c r="O162" s="586"/>
      <c r="P162" s="586"/>
      <c r="Q162" s="586"/>
      <c r="R162" s="586"/>
      <c r="S162" s="586"/>
    </row>
    <row r="163" spans="2:19" x14ac:dyDescent="0.3">
      <c r="B163" s="271"/>
      <c r="C163" s="273"/>
      <c r="D163" s="274"/>
      <c r="E163" s="275"/>
      <c r="F163" s="276"/>
      <c r="G163" s="231"/>
      <c r="H163" s="231"/>
      <c r="I163" s="231"/>
      <c r="J163" s="231"/>
      <c r="K163" s="231"/>
      <c r="L163" s="231"/>
      <c r="M163" s="231"/>
      <c r="N163" s="231"/>
      <c r="O163" s="231"/>
      <c r="P163" s="231"/>
      <c r="Q163" s="231"/>
      <c r="R163" s="231"/>
      <c r="S163" s="231"/>
    </row>
    <row r="164" spans="2:19" x14ac:dyDescent="0.3">
      <c r="B164" s="543" t="s">
        <v>727</v>
      </c>
      <c r="C164" s="543"/>
      <c r="D164" s="543"/>
      <c r="E164" s="543"/>
      <c r="F164" s="543"/>
    </row>
    <row r="165" spans="2:19" x14ac:dyDescent="0.3">
      <c r="B165" s="543" t="s">
        <v>728</v>
      </c>
      <c r="C165" s="543"/>
      <c r="D165" s="543"/>
      <c r="E165" s="543"/>
      <c r="F165" s="543"/>
    </row>
  </sheetData>
  <autoFilter ref="A10:F154"/>
  <mergeCells count="8">
    <mergeCell ref="D6:F6"/>
    <mergeCell ref="A8:F8"/>
    <mergeCell ref="D5:F5"/>
    <mergeCell ref="D1:F1"/>
    <mergeCell ref="D2:F2"/>
    <mergeCell ref="K5:L5"/>
    <mergeCell ref="D3:F3"/>
    <mergeCell ref="D4:F4"/>
  </mergeCells>
  <pageMargins left="0.7" right="0.7" top="0.75" bottom="0.75" header="0.3" footer="0.3"/>
  <pageSetup paperSize="9" scale="28"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47"/>
  <sheetViews>
    <sheetView workbookViewId="0">
      <selection activeCell="J11" sqref="J11"/>
    </sheetView>
  </sheetViews>
  <sheetFormatPr defaultRowHeight="15" x14ac:dyDescent="0.25"/>
  <cols>
    <col min="1" max="1" width="9.140625" style="399"/>
    <col min="2" max="2" width="74" style="398" customWidth="1"/>
    <col min="3" max="3" width="19.140625" style="402" customWidth="1"/>
    <col min="4" max="4" width="14.42578125" style="402" customWidth="1"/>
    <col min="5" max="5" width="20.7109375" style="401" customWidth="1"/>
    <col min="6" max="6" width="17.5703125" style="402" customWidth="1"/>
  </cols>
  <sheetData>
    <row r="1" spans="1:6" ht="20.100000000000001" customHeight="1" x14ac:dyDescent="0.25">
      <c r="A1" s="403"/>
      <c r="B1" s="404"/>
      <c r="C1" s="410"/>
      <c r="D1" s="809" t="s">
        <v>779</v>
      </c>
      <c r="E1" s="809"/>
      <c r="F1" s="809"/>
    </row>
    <row r="2" spans="1:6" ht="20.100000000000001" customHeight="1" x14ac:dyDescent="0.25">
      <c r="A2" s="403"/>
      <c r="B2" s="404"/>
      <c r="C2" s="410"/>
      <c r="D2" s="809" t="s">
        <v>780</v>
      </c>
      <c r="E2" s="809"/>
      <c r="F2" s="809"/>
    </row>
    <row r="3" spans="1:6" ht="35.1" customHeight="1" x14ac:dyDescent="0.25">
      <c r="A3" s="403"/>
      <c r="B3" s="404"/>
      <c r="C3" s="610"/>
      <c r="D3" s="810" t="s">
        <v>288</v>
      </c>
      <c r="E3" s="810"/>
      <c r="F3" s="810"/>
    </row>
    <row r="4" spans="1:6" ht="20.100000000000001" customHeight="1" x14ac:dyDescent="0.25">
      <c r="A4" s="403"/>
      <c r="B4" s="404"/>
      <c r="C4" s="410"/>
      <c r="D4" s="810" t="s">
        <v>220</v>
      </c>
      <c r="E4" s="810"/>
      <c r="F4" s="810"/>
    </row>
    <row r="5" spans="1:6" ht="20.100000000000001" customHeight="1" x14ac:dyDescent="0.25">
      <c r="A5" s="403"/>
      <c r="B5" s="404"/>
      <c r="C5" s="410"/>
      <c r="D5" s="810" t="s">
        <v>331</v>
      </c>
      <c r="E5" s="810"/>
      <c r="F5" s="810"/>
    </row>
    <row r="6" spans="1:6" ht="20.100000000000001" customHeight="1" x14ac:dyDescent="0.25">
      <c r="A6" s="403"/>
      <c r="B6" s="404"/>
      <c r="C6" s="410"/>
      <c r="D6" s="810" t="s">
        <v>332</v>
      </c>
      <c r="E6" s="810"/>
      <c r="F6" s="810"/>
    </row>
    <row r="7" spans="1:6" x14ac:dyDescent="0.25">
      <c r="A7" s="403"/>
      <c r="B7" s="404"/>
      <c r="C7" s="400"/>
      <c r="D7" s="397"/>
      <c r="E7" s="397"/>
      <c r="F7" s="397"/>
    </row>
    <row r="8" spans="1:6" x14ac:dyDescent="0.25">
      <c r="A8" s="403"/>
      <c r="B8" s="404"/>
      <c r="C8" s="405"/>
      <c r="D8" s="405"/>
      <c r="E8" s="406"/>
      <c r="F8" s="406"/>
    </row>
    <row r="9" spans="1:6" ht="19.5" x14ac:dyDescent="0.3">
      <c r="A9" s="811" t="s">
        <v>484</v>
      </c>
      <c r="B9" s="811"/>
      <c r="C9" s="811"/>
      <c r="D9" s="811"/>
      <c r="E9" s="811"/>
      <c r="F9" s="811"/>
    </row>
    <row r="10" spans="1:6" ht="20.25" thickBot="1" x14ac:dyDescent="0.35">
      <c r="A10" s="407"/>
      <c r="B10" s="407"/>
      <c r="C10" s="407"/>
      <c r="D10" s="407"/>
      <c r="E10" s="407"/>
      <c r="F10" s="407"/>
    </row>
    <row r="11" spans="1:6" s="402" customFormat="1" ht="54.75" customHeight="1" x14ac:dyDescent="0.25">
      <c r="A11" s="419"/>
      <c r="B11" s="420" t="s">
        <v>291</v>
      </c>
      <c r="C11" s="421" t="s">
        <v>485</v>
      </c>
      <c r="D11" s="612"/>
      <c r="E11" s="612"/>
      <c r="F11" s="612"/>
    </row>
    <row r="12" spans="1:6" ht="56.25" x14ac:dyDescent="0.25">
      <c r="A12" s="422">
        <v>1</v>
      </c>
      <c r="B12" s="416" t="s">
        <v>621</v>
      </c>
      <c r="C12" s="423">
        <v>86</v>
      </c>
      <c r="D12"/>
      <c r="E12"/>
      <c r="F12"/>
    </row>
    <row r="13" spans="1:6" ht="75" x14ac:dyDescent="0.25">
      <c r="A13" s="422">
        <v>2</v>
      </c>
      <c r="B13" s="416" t="s">
        <v>622</v>
      </c>
      <c r="C13" s="423">
        <v>62</v>
      </c>
      <c r="D13"/>
      <c r="E13"/>
      <c r="F13"/>
    </row>
    <row r="14" spans="1:6" ht="93.75" x14ac:dyDescent="0.25">
      <c r="A14" s="422">
        <v>3</v>
      </c>
      <c r="B14" s="416" t="s">
        <v>623</v>
      </c>
      <c r="C14" s="423">
        <v>48</v>
      </c>
      <c r="D14"/>
      <c r="E14"/>
      <c r="F14"/>
    </row>
    <row r="15" spans="1:6" ht="93.75" x14ac:dyDescent="0.25">
      <c r="A15" s="422">
        <v>4</v>
      </c>
      <c r="B15" s="416" t="s">
        <v>624</v>
      </c>
      <c r="C15" s="423">
        <v>79</v>
      </c>
      <c r="D15"/>
      <c r="E15"/>
      <c r="F15"/>
    </row>
    <row r="16" spans="1:6" ht="93.75" x14ac:dyDescent="0.25">
      <c r="A16" s="422">
        <v>5</v>
      </c>
      <c r="B16" s="416" t="s">
        <v>625</v>
      </c>
      <c r="C16" s="423">
        <v>112</v>
      </c>
      <c r="D16"/>
      <c r="E16"/>
      <c r="F16"/>
    </row>
    <row r="17" spans="1:6" ht="93.75" x14ac:dyDescent="0.25">
      <c r="A17" s="422">
        <v>6</v>
      </c>
      <c r="B17" s="416" t="s">
        <v>626</v>
      </c>
      <c r="C17" s="423">
        <v>22</v>
      </c>
      <c r="D17"/>
      <c r="E17"/>
      <c r="F17"/>
    </row>
    <row r="18" spans="1:6" ht="93.75" x14ac:dyDescent="0.25">
      <c r="A18" s="422">
        <v>7</v>
      </c>
      <c r="B18" s="416" t="s">
        <v>627</v>
      </c>
      <c r="C18" s="423">
        <v>29</v>
      </c>
      <c r="D18"/>
      <c r="E18"/>
      <c r="F18"/>
    </row>
    <row r="19" spans="1:6" ht="93.75" x14ac:dyDescent="0.25">
      <c r="A19" s="422">
        <v>8</v>
      </c>
      <c r="B19" s="416" t="s">
        <v>628</v>
      </c>
      <c r="C19" s="423">
        <v>37</v>
      </c>
      <c r="D19"/>
      <c r="E19"/>
      <c r="F19"/>
    </row>
    <row r="20" spans="1:6" ht="93.75" x14ac:dyDescent="0.25">
      <c r="A20" s="422">
        <v>9</v>
      </c>
      <c r="B20" s="416" t="s">
        <v>629</v>
      </c>
      <c r="C20" s="423">
        <v>108</v>
      </c>
      <c r="D20"/>
      <c r="E20"/>
      <c r="F20"/>
    </row>
    <row r="21" spans="1:6" ht="93.75" x14ac:dyDescent="0.25">
      <c r="A21" s="422">
        <v>10</v>
      </c>
      <c r="B21" s="416" t="s">
        <v>630</v>
      </c>
      <c r="C21" s="423">
        <v>144</v>
      </c>
      <c r="D21"/>
      <c r="E21"/>
      <c r="F21"/>
    </row>
    <row r="22" spans="1:6" ht="93.75" x14ac:dyDescent="0.25">
      <c r="A22" s="422">
        <v>11</v>
      </c>
      <c r="B22" s="416" t="s">
        <v>631</v>
      </c>
      <c r="C22" s="423">
        <v>179</v>
      </c>
      <c r="D22"/>
      <c r="E22"/>
      <c r="F22"/>
    </row>
    <row r="23" spans="1:6" ht="18.75" x14ac:dyDescent="0.25">
      <c r="A23" s="422">
        <v>12</v>
      </c>
      <c r="B23" s="416" t="s">
        <v>632</v>
      </c>
      <c r="C23" s="423">
        <v>108</v>
      </c>
      <c r="D23"/>
      <c r="E23"/>
      <c r="F23"/>
    </row>
    <row r="24" spans="1:6" ht="37.5" x14ac:dyDescent="0.25">
      <c r="A24" s="422">
        <v>13</v>
      </c>
      <c r="B24" s="416" t="s">
        <v>633</v>
      </c>
      <c r="C24" s="423">
        <v>2</v>
      </c>
      <c r="D24"/>
      <c r="E24"/>
      <c r="F24"/>
    </row>
    <row r="25" spans="1:6" ht="18.75" x14ac:dyDescent="0.25">
      <c r="A25" s="422">
        <v>14</v>
      </c>
      <c r="B25" s="416" t="s">
        <v>435</v>
      </c>
      <c r="C25" s="423">
        <v>34</v>
      </c>
      <c r="D25"/>
      <c r="E25"/>
      <c r="F25"/>
    </row>
    <row r="26" spans="1:6" ht="112.5" x14ac:dyDescent="0.25">
      <c r="A26" s="422">
        <v>15</v>
      </c>
      <c r="B26" s="416" t="s">
        <v>634</v>
      </c>
      <c r="C26" s="423">
        <v>11</v>
      </c>
      <c r="D26"/>
      <c r="E26"/>
      <c r="F26"/>
    </row>
    <row r="27" spans="1:6" ht="112.5" x14ac:dyDescent="0.25">
      <c r="A27" s="422">
        <v>16</v>
      </c>
      <c r="B27" s="416" t="s">
        <v>635</v>
      </c>
      <c r="C27" s="423">
        <v>14</v>
      </c>
      <c r="D27"/>
      <c r="E27"/>
      <c r="F27"/>
    </row>
    <row r="28" spans="1:6" ht="112.5" x14ac:dyDescent="0.25">
      <c r="A28" s="422">
        <v>17</v>
      </c>
      <c r="B28" s="416" t="s">
        <v>636</v>
      </c>
      <c r="C28" s="423">
        <v>20</v>
      </c>
      <c r="D28"/>
      <c r="E28"/>
      <c r="F28"/>
    </row>
    <row r="29" spans="1:6" ht="112.5" x14ac:dyDescent="0.25">
      <c r="A29" s="422">
        <v>18</v>
      </c>
      <c r="B29" s="416" t="s">
        <v>637</v>
      </c>
      <c r="C29" s="423">
        <v>30</v>
      </c>
      <c r="D29"/>
      <c r="E29"/>
      <c r="F29"/>
    </row>
    <row r="30" spans="1:6" ht="112.5" x14ac:dyDescent="0.25">
      <c r="A30" s="422">
        <v>19</v>
      </c>
      <c r="B30" s="416" t="s">
        <v>638</v>
      </c>
      <c r="C30" s="423">
        <v>33</v>
      </c>
      <c r="D30"/>
      <c r="E30"/>
      <c r="F30"/>
    </row>
    <row r="31" spans="1:6" ht="112.5" x14ac:dyDescent="0.25">
      <c r="A31" s="422">
        <v>20</v>
      </c>
      <c r="B31" s="416" t="s">
        <v>639</v>
      </c>
      <c r="C31" s="423">
        <v>39</v>
      </c>
      <c r="D31"/>
      <c r="E31"/>
      <c r="F31"/>
    </row>
    <row r="32" spans="1:6" ht="112.5" x14ac:dyDescent="0.25">
      <c r="A32" s="422">
        <v>21</v>
      </c>
      <c r="B32" s="416" t="s">
        <v>640</v>
      </c>
      <c r="C32" s="423">
        <v>49</v>
      </c>
      <c r="D32"/>
      <c r="E32"/>
      <c r="F32"/>
    </row>
    <row r="33" spans="1:19" ht="112.5" x14ac:dyDescent="0.25">
      <c r="A33" s="422">
        <v>22</v>
      </c>
      <c r="B33" s="416" t="s">
        <v>641</v>
      </c>
      <c r="C33" s="423">
        <v>52</v>
      </c>
      <c r="D33"/>
      <c r="E33"/>
      <c r="F33"/>
    </row>
    <row r="34" spans="1:19" ht="112.5" x14ac:dyDescent="0.25">
      <c r="A34" s="422">
        <v>23</v>
      </c>
      <c r="B34" s="416" t="s">
        <v>642</v>
      </c>
      <c r="C34" s="423">
        <v>58</v>
      </c>
      <c r="D34"/>
      <c r="E34"/>
      <c r="F34"/>
    </row>
    <row r="35" spans="1:19" ht="94.5" thickBot="1" x14ac:dyDescent="0.3">
      <c r="A35" s="424">
        <v>24</v>
      </c>
      <c r="B35" s="425" t="s">
        <v>643</v>
      </c>
      <c r="C35" s="426">
        <v>8</v>
      </c>
      <c r="D35"/>
      <c r="E35"/>
      <c r="F35"/>
    </row>
    <row r="38" spans="1:19" ht="15.75" x14ac:dyDescent="0.25">
      <c r="B38" s="522" t="s">
        <v>722</v>
      </c>
      <c r="C38" s="522"/>
      <c r="D38" s="524"/>
      <c r="E38" s="524"/>
      <c r="F38" s="523"/>
      <c r="G38" s="524"/>
      <c r="H38" s="524"/>
      <c r="I38" s="525"/>
      <c r="J38" s="526"/>
      <c r="K38" s="526"/>
      <c r="L38" s="526"/>
      <c r="M38" s="526"/>
      <c r="N38" s="526"/>
      <c r="O38" s="526"/>
      <c r="P38" s="526"/>
      <c r="Q38" s="527"/>
      <c r="R38" s="527"/>
      <c r="S38" s="528"/>
    </row>
    <row r="39" spans="1:19" ht="15.75" x14ac:dyDescent="0.25">
      <c r="B39" s="522"/>
      <c r="C39" s="522"/>
      <c r="D39" s="524"/>
      <c r="E39" s="524"/>
      <c r="F39" s="523"/>
      <c r="G39" s="524"/>
      <c r="H39" s="524"/>
      <c r="I39" s="525"/>
      <c r="J39" s="526"/>
      <c r="K39" s="526"/>
      <c r="L39" s="526"/>
      <c r="M39" s="526"/>
      <c r="N39" s="526"/>
      <c r="O39" s="526"/>
      <c r="P39" s="526"/>
      <c r="Q39" s="527"/>
      <c r="R39" s="527"/>
      <c r="S39" s="528"/>
    </row>
    <row r="40" spans="1:19" ht="15.75" x14ac:dyDescent="0.25">
      <c r="B40" s="661" t="s">
        <v>723</v>
      </c>
      <c r="C40" s="661"/>
      <c r="D40" s="661"/>
      <c r="E40" s="661"/>
      <c r="F40" s="661"/>
      <c r="G40" s="661"/>
      <c r="H40" s="661"/>
      <c r="I40" s="661"/>
      <c r="J40" s="661"/>
      <c r="K40" s="661"/>
      <c r="L40" s="661"/>
      <c r="M40" s="661"/>
      <c r="N40" s="661"/>
      <c r="O40" s="661"/>
      <c r="P40" s="661"/>
      <c r="Q40" s="661"/>
      <c r="R40" s="661"/>
      <c r="S40" s="661"/>
    </row>
    <row r="41" spans="1:19" ht="15.75" x14ac:dyDescent="0.25">
      <c r="B41" s="529"/>
      <c r="C41" s="529"/>
      <c r="D41" s="529"/>
      <c r="E41" s="529"/>
      <c r="F41" s="529"/>
      <c r="G41" s="529"/>
      <c r="H41" s="529"/>
      <c r="I41" s="529"/>
      <c r="J41" s="529"/>
      <c r="K41" s="529"/>
      <c r="L41" s="529"/>
      <c r="M41" s="529"/>
      <c r="N41" s="529"/>
      <c r="O41" s="529"/>
      <c r="P41" s="529"/>
      <c r="Q41" s="529"/>
      <c r="R41" s="529"/>
      <c r="S41" s="529"/>
    </row>
    <row r="42" spans="1:19" ht="15.75" x14ac:dyDescent="0.25">
      <c r="B42" s="661" t="s">
        <v>724</v>
      </c>
      <c r="C42" s="661"/>
      <c r="D42" s="661"/>
      <c r="E42" s="661"/>
      <c r="F42" s="661"/>
      <c r="G42" s="661"/>
      <c r="H42" s="661"/>
      <c r="I42" s="661"/>
      <c r="J42" s="661"/>
      <c r="K42" s="661"/>
      <c r="L42" s="661"/>
      <c r="M42" s="661"/>
      <c r="N42" s="661"/>
      <c r="O42" s="661"/>
      <c r="P42" s="661"/>
      <c r="Q42" s="661"/>
      <c r="R42" s="661"/>
      <c r="S42" s="661"/>
    </row>
    <row r="43" spans="1:19" ht="15.75" x14ac:dyDescent="0.25">
      <c r="B43" s="530"/>
      <c r="C43" s="531"/>
      <c r="D43" s="524"/>
      <c r="E43" s="524"/>
      <c r="F43" s="523"/>
      <c r="G43" s="524"/>
      <c r="H43" s="524"/>
      <c r="I43" s="525"/>
      <c r="J43" s="526"/>
      <c r="K43" s="526"/>
      <c r="L43" s="526"/>
      <c r="M43" s="526"/>
      <c r="N43" s="526"/>
      <c r="O43" s="526"/>
      <c r="P43" s="526"/>
      <c r="Q43" s="527"/>
      <c r="R43" s="527"/>
      <c r="S43" s="528"/>
    </row>
    <row r="44" spans="1:19" ht="15.75" x14ac:dyDescent="0.25">
      <c r="B44" s="661" t="s">
        <v>725</v>
      </c>
      <c r="C44" s="661"/>
      <c r="D44" s="661"/>
      <c r="E44" s="661"/>
      <c r="F44" s="661"/>
      <c r="G44" s="661"/>
      <c r="H44" s="661"/>
      <c r="I44" s="661"/>
      <c r="J44" s="661"/>
      <c r="K44" s="661"/>
      <c r="L44" s="661"/>
      <c r="M44" s="661"/>
      <c r="N44" s="661"/>
      <c r="O44" s="661"/>
      <c r="P44" s="661"/>
      <c r="Q44" s="661"/>
      <c r="R44" s="661"/>
      <c r="S44" s="661"/>
    </row>
    <row r="45" spans="1:19" x14ac:dyDescent="0.25">
      <c r="B45" s="271"/>
      <c r="C45" s="273"/>
      <c r="D45" s="274"/>
      <c r="E45" s="275"/>
      <c r="F45" s="276"/>
      <c r="G45" s="231"/>
      <c r="H45" s="231"/>
      <c r="I45" s="231"/>
      <c r="J45" s="231"/>
      <c r="K45" s="231"/>
      <c r="L45" s="231"/>
      <c r="M45" s="231"/>
      <c r="N45" s="231"/>
      <c r="O45" s="231"/>
      <c r="P45" s="231"/>
      <c r="Q45" s="231"/>
      <c r="R45" s="231"/>
      <c r="S45" s="231"/>
    </row>
    <row r="46" spans="1:19" ht="15.75" x14ac:dyDescent="0.25">
      <c r="B46" s="543" t="s">
        <v>727</v>
      </c>
      <c r="C46" s="543"/>
      <c r="D46" s="543"/>
      <c r="E46" s="543"/>
      <c r="F46" s="543"/>
    </row>
    <row r="47" spans="1:19" ht="15.75" x14ac:dyDescent="0.25">
      <c r="B47" s="543" t="s">
        <v>728</v>
      </c>
      <c r="C47" s="543"/>
      <c r="D47" s="543"/>
      <c r="E47" s="543"/>
      <c r="F47" s="543"/>
    </row>
  </sheetData>
  <autoFilter ref="A11:F35"/>
  <mergeCells count="10">
    <mergeCell ref="B40:S40"/>
    <mergeCell ref="B42:S42"/>
    <mergeCell ref="B44:S44"/>
    <mergeCell ref="D6:F6"/>
    <mergeCell ref="A9:F9"/>
    <mergeCell ref="D1:F1"/>
    <mergeCell ref="D5:F5"/>
    <mergeCell ref="D2:F2"/>
    <mergeCell ref="D3:F3"/>
    <mergeCell ref="D4:F4"/>
  </mergeCells>
  <pageMargins left="0.7" right="0.7" top="0.75" bottom="0.75" header="0.3" footer="0.3"/>
  <pageSetup paperSize="9" scale="28"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3"/>
  <sheetViews>
    <sheetView topLeftCell="B1" zoomScale="115" zoomScaleNormal="115" workbookViewId="0">
      <selection activeCell="K1" sqref="F1:K1048576"/>
    </sheetView>
  </sheetViews>
  <sheetFormatPr defaultRowHeight="15" x14ac:dyDescent="0.25"/>
  <cols>
    <col min="1" max="1" width="8" customWidth="1"/>
    <col min="2" max="2" width="29.85546875" customWidth="1"/>
    <col min="3" max="3" width="11.5703125" hidden="1" customWidth="1"/>
    <col min="4" max="4" width="16.28515625" hidden="1" customWidth="1"/>
    <col min="5" max="5" width="13.28515625" hidden="1" customWidth="1"/>
    <col min="6" max="6" width="17.85546875" customWidth="1"/>
    <col min="7" max="7" width="13" customWidth="1"/>
    <col min="8" max="8" width="17.42578125" customWidth="1"/>
  </cols>
  <sheetData>
    <row r="1" spans="1:8" x14ac:dyDescent="0.25">
      <c r="H1" s="160" t="s">
        <v>781</v>
      </c>
    </row>
    <row r="2" spans="1:8" x14ac:dyDescent="0.25">
      <c r="H2" s="160" t="s">
        <v>763</v>
      </c>
    </row>
    <row r="3" spans="1:8" ht="34.5" customHeight="1" x14ac:dyDescent="0.25">
      <c r="G3" s="547" t="s">
        <v>218</v>
      </c>
      <c r="H3" s="548" t="s">
        <v>219</v>
      </c>
    </row>
    <row r="4" spans="1:8" x14ac:dyDescent="0.25">
      <c r="G4" s="542"/>
      <c r="H4" s="547"/>
    </row>
    <row r="5" spans="1:8" ht="15.75" x14ac:dyDescent="0.25">
      <c r="G5" s="542"/>
      <c r="H5" s="549" t="s">
        <v>220</v>
      </c>
    </row>
    <row r="6" spans="1:8" ht="15.75" x14ac:dyDescent="0.25">
      <c r="G6" s="542"/>
      <c r="H6" s="549" t="s">
        <v>331</v>
      </c>
    </row>
    <row r="7" spans="1:8" ht="15.75" x14ac:dyDescent="0.25">
      <c r="G7" s="542"/>
      <c r="H7" s="549" t="s">
        <v>332</v>
      </c>
    </row>
    <row r="9" spans="1:8" ht="18.75" x14ac:dyDescent="0.25">
      <c r="A9" s="697" t="s">
        <v>647</v>
      </c>
      <c r="B9" s="698"/>
      <c r="C9" s="698"/>
      <c r="D9" s="698"/>
      <c r="E9" s="698"/>
      <c r="F9" s="698"/>
      <c r="G9" s="698"/>
    </row>
    <row r="11" spans="1:8" ht="18" customHeight="1" x14ac:dyDescent="0.25">
      <c r="A11" s="699" t="s">
        <v>90</v>
      </c>
      <c r="B11" s="700" t="s">
        <v>91</v>
      </c>
      <c r="C11" s="701" t="s">
        <v>229</v>
      </c>
      <c r="D11" s="701" t="s">
        <v>96</v>
      </c>
      <c r="E11" s="702" t="s">
        <v>144</v>
      </c>
      <c r="F11" s="701" t="s">
        <v>230</v>
      </c>
      <c r="G11" s="701" t="s">
        <v>271</v>
      </c>
      <c r="H11" s="701" t="s">
        <v>232</v>
      </c>
    </row>
    <row r="12" spans="1:8" ht="36.75" customHeight="1" x14ac:dyDescent="0.25">
      <c r="A12" s="699"/>
      <c r="B12" s="700"/>
      <c r="C12" s="701"/>
      <c r="D12" s="701"/>
      <c r="E12" s="703"/>
      <c r="F12" s="701"/>
      <c r="G12" s="701"/>
      <c r="H12" s="701"/>
    </row>
    <row r="13" spans="1:8" x14ac:dyDescent="0.25">
      <c r="A13" s="54" t="s">
        <v>141</v>
      </c>
      <c r="B13" s="55" t="s">
        <v>272</v>
      </c>
      <c r="C13" s="351">
        <v>2</v>
      </c>
      <c r="D13" s="352">
        <v>1.0999999999999999</v>
      </c>
      <c r="E13" s="353">
        <v>240.34</v>
      </c>
      <c r="F13" s="354">
        <v>380.93657450309996</v>
      </c>
      <c r="G13" s="354">
        <v>76.188000000000002</v>
      </c>
      <c r="H13" s="56">
        <v>457.12457450309995</v>
      </c>
    </row>
    <row r="14" spans="1:8" x14ac:dyDescent="0.25">
      <c r="A14" s="57" t="s">
        <v>273</v>
      </c>
      <c r="B14" s="58" t="s">
        <v>274</v>
      </c>
      <c r="C14" s="351">
        <v>1</v>
      </c>
      <c r="D14" s="355">
        <f>'[1]Розділ 4. ТО ГРС'!$C$388</f>
        <v>0.1</v>
      </c>
      <c r="E14" s="354">
        <f>'[1]Розділ 4. ТО ГРС'!$D$388</f>
        <v>71.702810380984985</v>
      </c>
      <c r="F14" s="354">
        <v>7.1677563700000002</v>
      </c>
      <c r="G14" s="354">
        <v>1.8322436299999998</v>
      </c>
      <c r="H14" s="354">
        <v>9</v>
      </c>
    </row>
    <row r="15" spans="1:8" x14ac:dyDescent="0.25">
      <c r="A15" s="54" t="s">
        <v>275</v>
      </c>
      <c r="B15" s="55" t="s">
        <v>276</v>
      </c>
      <c r="C15" s="351">
        <v>2</v>
      </c>
      <c r="D15" s="356">
        <v>0.83499999999999996</v>
      </c>
      <c r="E15" s="357">
        <v>240.34</v>
      </c>
      <c r="F15" s="354">
        <v>144.92259194974361</v>
      </c>
      <c r="G15" s="354">
        <v>29.077408050256395</v>
      </c>
      <c r="H15" s="56">
        <v>174</v>
      </c>
    </row>
    <row r="16" spans="1:8" x14ac:dyDescent="0.25">
      <c r="A16" s="54" t="s">
        <v>277</v>
      </c>
      <c r="B16" s="58" t="s">
        <v>278</v>
      </c>
      <c r="C16" s="351">
        <v>2</v>
      </c>
      <c r="D16" s="355">
        <v>0.75</v>
      </c>
      <c r="E16" s="59">
        <v>71.702810380984985</v>
      </c>
      <c r="F16" s="59">
        <v>341.92084531250003</v>
      </c>
      <c r="G16" s="354">
        <v>56.986807552083341</v>
      </c>
      <c r="H16" s="354">
        <v>398.90765286458338</v>
      </c>
    </row>
    <row r="17" spans="1:14" x14ac:dyDescent="0.25">
      <c r="A17" s="54" t="s">
        <v>279</v>
      </c>
      <c r="B17" s="60" t="s">
        <v>280</v>
      </c>
      <c r="C17" s="351">
        <v>2</v>
      </c>
      <c r="D17" s="355">
        <v>0.8</v>
      </c>
      <c r="E17" s="59">
        <f>'[1]Розділ 4. ТО ГРС'!$D$389</f>
        <v>71.702810380984985</v>
      </c>
      <c r="F17" s="59">
        <v>266.766360300825</v>
      </c>
      <c r="G17" s="354">
        <v>53.353272060165004</v>
      </c>
      <c r="H17" s="61">
        <v>320.11963236099001</v>
      </c>
    </row>
    <row r="18" spans="1:14" x14ac:dyDescent="0.25">
      <c r="A18" s="54" t="s">
        <v>281</v>
      </c>
      <c r="B18" s="60" t="s">
        <v>719</v>
      </c>
      <c r="C18" s="351"/>
      <c r="D18" s="354"/>
      <c r="E18" s="59"/>
      <c r="F18" s="59">
        <v>2375</v>
      </c>
      <c r="G18" s="59">
        <v>475</v>
      </c>
      <c r="H18" s="61">
        <v>2850</v>
      </c>
    </row>
    <row r="19" spans="1:14" x14ac:dyDescent="0.25">
      <c r="A19" s="54" t="s">
        <v>282</v>
      </c>
      <c r="B19" s="60" t="s">
        <v>758</v>
      </c>
      <c r="C19" s="351"/>
      <c r="D19" s="358">
        <v>5.6</v>
      </c>
      <c r="E19" s="62"/>
      <c r="F19" s="59">
        <v>1715.1189000000002</v>
      </c>
      <c r="G19" s="59">
        <v>343.02378000000004</v>
      </c>
      <c r="H19" s="61">
        <v>2058.1426800000004</v>
      </c>
    </row>
    <row r="20" spans="1:14" x14ac:dyDescent="0.25">
      <c r="A20" s="54" t="s">
        <v>284</v>
      </c>
      <c r="B20" s="60" t="s">
        <v>285</v>
      </c>
      <c r="C20" s="351"/>
      <c r="D20" s="354">
        <v>9.32</v>
      </c>
      <c r="E20" s="59"/>
      <c r="F20" s="59">
        <v>2666.6298999999999</v>
      </c>
      <c r="G20" s="59">
        <v>533.32597999999996</v>
      </c>
      <c r="H20" s="61">
        <v>3199.95588</v>
      </c>
    </row>
    <row r="21" spans="1:14" x14ac:dyDescent="0.25">
      <c r="A21" s="54" t="s">
        <v>286</v>
      </c>
      <c r="B21" s="60" t="s">
        <v>287</v>
      </c>
      <c r="C21" s="351"/>
      <c r="D21" s="354"/>
      <c r="E21" s="59"/>
      <c r="F21" s="359">
        <v>2943.96</v>
      </c>
      <c r="G21" s="59"/>
      <c r="H21" s="59">
        <v>3532.752</v>
      </c>
    </row>
    <row r="22" spans="1:14" ht="15.75" x14ac:dyDescent="0.25">
      <c r="A22" s="5"/>
      <c r="B22" s="63" t="s">
        <v>145</v>
      </c>
      <c r="C22" s="360"/>
      <c r="D22" s="64"/>
      <c r="E22" s="59"/>
      <c r="F22" s="65"/>
      <c r="G22" s="65"/>
      <c r="H22" s="585">
        <f>SUM(H13,H14,H15,H16,H17,H18,H19,H20,H21)</f>
        <v>13000.002419728673</v>
      </c>
    </row>
    <row r="24" spans="1:14" ht="15.75" x14ac:dyDescent="0.25">
      <c r="B24" s="522" t="s">
        <v>722</v>
      </c>
      <c r="C24" s="523"/>
      <c r="D24" s="522"/>
      <c r="E24" s="524"/>
      <c r="F24" s="526"/>
      <c r="G24" s="526"/>
      <c r="H24" s="526"/>
      <c r="I24" s="526"/>
      <c r="J24" s="526"/>
      <c r="K24" s="526"/>
      <c r="L24" s="527"/>
      <c r="M24" s="527"/>
      <c r="N24" s="528"/>
    </row>
    <row r="25" spans="1:14" ht="15.75" x14ac:dyDescent="0.25">
      <c r="B25" s="522"/>
      <c r="C25" s="523"/>
      <c r="D25" s="522"/>
      <c r="E25" s="524"/>
      <c r="F25" s="526"/>
      <c r="G25" s="526"/>
      <c r="H25" s="526"/>
      <c r="I25" s="526"/>
      <c r="J25" s="526"/>
      <c r="K25" s="526"/>
      <c r="L25" s="527"/>
      <c r="M25" s="527"/>
      <c r="N25" s="528"/>
    </row>
    <row r="26" spans="1:14" ht="15.75" x14ac:dyDescent="0.25">
      <c r="B26" s="661" t="s">
        <v>723</v>
      </c>
      <c r="C26" s="661"/>
      <c r="D26" s="661"/>
      <c r="E26" s="661"/>
      <c r="F26" s="661"/>
      <c r="G26" s="661"/>
      <c r="H26" s="661"/>
      <c r="I26" s="661"/>
      <c r="J26" s="661"/>
      <c r="K26" s="661"/>
      <c r="L26" s="661"/>
      <c r="M26" s="661"/>
      <c r="N26" s="661"/>
    </row>
    <row r="27" spans="1:14" ht="15.75" x14ac:dyDescent="0.25">
      <c r="B27" s="529"/>
      <c r="C27" s="529"/>
      <c r="D27" s="529"/>
      <c r="E27" s="529"/>
      <c r="F27" s="529"/>
      <c r="G27" s="529"/>
      <c r="H27" s="529"/>
      <c r="I27" s="529"/>
      <c r="J27" s="529"/>
      <c r="K27" s="529"/>
      <c r="L27" s="529"/>
      <c r="M27" s="529"/>
      <c r="N27" s="529"/>
    </row>
    <row r="28" spans="1:14" ht="15.75" x14ac:dyDescent="0.25">
      <c r="B28" s="661" t="s">
        <v>724</v>
      </c>
      <c r="C28" s="661"/>
      <c r="D28" s="661"/>
      <c r="E28" s="661"/>
      <c r="F28" s="661"/>
      <c r="G28" s="661"/>
      <c r="H28" s="661"/>
      <c r="I28" s="661"/>
      <c r="J28" s="661"/>
      <c r="K28" s="661"/>
      <c r="L28" s="661"/>
      <c r="M28" s="661"/>
      <c r="N28" s="661"/>
    </row>
    <row r="29" spans="1:14" ht="15.75" x14ac:dyDescent="0.25">
      <c r="B29" s="530"/>
      <c r="C29" s="523"/>
      <c r="D29" s="531"/>
      <c r="E29" s="524"/>
      <c r="F29" s="526"/>
      <c r="G29" s="526"/>
      <c r="H29" s="526"/>
      <c r="I29" s="526"/>
      <c r="J29" s="526"/>
      <c r="K29" s="526"/>
      <c r="L29" s="527"/>
      <c r="M29" s="527"/>
      <c r="N29" s="528"/>
    </row>
    <row r="30" spans="1:14" ht="15.75" x14ac:dyDescent="0.25">
      <c r="B30" s="661" t="s">
        <v>725</v>
      </c>
      <c r="C30" s="661"/>
      <c r="D30" s="661"/>
      <c r="E30" s="661"/>
      <c r="F30" s="661"/>
      <c r="G30" s="661"/>
      <c r="H30" s="661"/>
      <c r="I30" s="661"/>
      <c r="J30" s="661"/>
      <c r="K30" s="661"/>
      <c r="L30" s="661"/>
      <c r="M30" s="661"/>
      <c r="N30" s="661"/>
    </row>
    <row r="31" spans="1:14" x14ac:dyDescent="0.25">
      <c r="B31" s="271"/>
      <c r="C31" s="272"/>
      <c r="D31" s="273"/>
      <c r="E31" s="274"/>
      <c r="F31" s="231"/>
      <c r="G31" s="231"/>
      <c r="H31" s="231"/>
      <c r="I31" s="231"/>
      <c r="J31" s="231"/>
      <c r="K31" s="231"/>
      <c r="L31" s="231"/>
      <c r="M31" s="231"/>
      <c r="N31" s="231"/>
    </row>
    <row r="32" spans="1:14" ht="15.75" x14ac:dyDescent="0.25">
      <c r="B32" s="543" t="s">
        <v>727</v>
      </c>
      <c r="C32" s="543"/>
      <c r="D32" s="543"/>
      <c r="E32" s="543"/>
    </row>
    <row r="33" spans="2:5" ht="15.75" x14ac:dyDescent="0.25">
      <c r="B33" s="543" t="s">
        <v>728</v>
      </c>
      <c r="C33" s="543"/>
      <c r="D33" s="543"/>
      <c r="E33" s="543"/>
    </row>
  </sheetData>
  <mergeCells count="12">
    <mergeCell ref="B26:N26"/>
    <mergeCell ref="B28:N28"/>
    <mergeCell ref="B30:N30"/>
    <mergeCell ref="G11:G12"/>
    <mergeCell ref="H11:H12"/>
    <mergeCell ref="A9:G9"/>
    <mergeCell ref="A11:A12"/>
    <mergeCell ref="B11:B12"/>
    <mergeCell ref="C11:C12"/>
    <mergeCell ref="D11:D12"/>
    <mergeCell ref="E11:E12"/>
    <mergeCell ref="F11:F12"/>
  </mergeCells>
  <pageMargins left="0.70866141732283472" right="0.70866141732283472" top="0.74803149606299213" bottom="0.74803149606299213" header="0.31496062992125984" footer="0.31496062992125984"/>
  <pageSetup paperSize="9" scale="5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M57"/>
  <sheetViews>
    <sheetView topLeftCell="A4" zoomScale="85" zoomScaleNormal="85" zoomScaleSheetLayoutView="70" workbookViewId="0">
      <pane xSplit="1" topLeftCell="CCV1" activePane="topRight" state="frozen"/>
      <selection activeCell="A8" sqref="A8"/>
      <selection pane="topRight" activeCell="AC56" sqref="AC56"/>
    </sheetView>
  </sheetViews>
  <sheetFormatPr defaultRowHeight="12.75" outlineLevelCol="1" x14ac:dyDescent="0.2"/>
  <cols>
    <col min="1" max="1" width="34.7109375" style="457" customWidth="1"/>
    <col min="2" max="2" width="11.5703125" style="457" customWidth="1"/>
    <col min="3" max="3" width="8.140625" style="457" customWidth="1" outlineLevel="1"/>
    <col min="4" max="4" width="8.42578125" style="457" customWidth="1" outlineLevel="1"/>
    <col min="5" max="5" width="7.28515625" style="457" customWidth="1" outlineLevel="1"/>
    <col min="6" max="6" width="9.85546875" style="457" customWidth="1" outlineLevel="1"/>
    <col min="7" max="8" width="9.5703125" style="457" customWidth="1" outlineLevel="1"/>
    <col min="9" max="10" width="10" style="457" customWidth="1" outlineLevel="1"/>
    <col min="11" max="11" width="10.85546875" style="457" customWidth="1" outlineLevel="1"/>
    <col min="12" max="14" width="10" style="457" customWidth="1" outlineLevel="1"/>
    <col min="15" max="15" width="34.85546875" style="457" customWidth="1" outlineLevel="1"/>
    <col min="16" max="16" width="8.5703125" style="457" customWidth="1" outlineLevel="1"/>
    <col min="17" max="17" width="7.7109375" style="457" customWidth="1" outlineLevel="1"/>
    <col min="18" max="18" width="9.28515625" style="457" customWidth="1" outlineLevel="1"/>
    <col min="19" max="19" width="9" style="457" customWidth="1" outlineLevel="1"/>
    <col min="20" max="20" width="9.85546875" style="457" customWidth="1" outlineLevel="1"/>
    <col min="21" max="21" width="8" style="457" customWidth="1" outlineLevel="1"/>
    <col min="22" max="22" width="8.7109375" style="457" customWidth="1" outlineLevel="1"/>
    <col min="23" max="26" width="9.140625" style="457" customWidth="1" outlineLevel="1"/>
    <col min="27" max="27" width="34.42578125" style="457" customWidth="1" outlineLevel="1"/>
    <col min="28" max="33" width="9.140625" style="457" customWidth="1" outlineLevel="1"/>
    <col min="34" max="34" width="10.85546875" style="457" customWidth="1" outlineLevel="1"/>
    <col min="35" max="36" width="9.140625" style="457" customWidth="1" outlineLevel="1"/>
    <col min="37" max="39" width="10.140625" style="457" customWidth="1" outlineLevel="1"/>
    <col min="40" max="255" width="9.140625" style="457"/>
    <col min="256" max="256" width="25.42578125" style="457" customWidth="1"/>
    <col min="257" max="257" width="7.5703125" style="457" customWidth="1"/>
    <col min="258" max="258" width="8.140625" style="457" customWidth="1"/>
    <col min="259" max="260" width="7.28515625" style="457" customWidth="1"/>
    <col min="261" max="261" width="9.85546875" style="457" customWidth="1"/>
    <col min="262" max="262" width="9.5703125" style="457" customWidth="1"/>
    <col min="263" max="263" width="7.140625" style="457" customWidth="1"/>
    <col min="264" max="264" width="7.28515625" style="457" customWidth="1"/>
    <col min="265" max="265" width="8.140625" style="457" customWidth="1"/>
    <col min="266" max="266" width="7.42578125" style="457" customWidth="1"/>
    <col min="267" max="267" width="6.7109375" style="457" customWidth="1"/>
    <col min="268" max="268" width="14.28515625" style="457" customWidth="1"/>
    <col min="269" max="269" width="9.85546875" style="457" bestFit="1" customWidth="1"/>
    <col min="270" max="270" width="8" style="457" customWidth="1"/>
    <col min="271" max="271" width="6.85546875" style="457" customWidth="1"/>
    <col min="272" max="285" width="9.140625" style="457"/>
    <col min="286" max="286" width="10.85546875" style="457" customWidth="1"/>
    <col min="287" max="290" width="9.140625" style="457"/>
    <col min="291" max="291" width="10.140625" style="457" bestFit="1" customWidth="1"/>
    <col min="292" max="511" width="9.140625" style="457"/>
    <col min="512" max="512" width="25.42578125" style="457" customWidth="1"/>
    <col min="513" max="513" width="7.5703125" style="457" customWidth="1"/>
    <col min="514" max="514" width="8.140625" style="457" customWidth="1"/>
    <col min="515" max="516" width="7.28515625" style="457" customWidth="1"/>
    <col min="517" max="517" width="9.85546875" style="457" customWidth="1"/>
    <col min="518" max="518" width="9.5703125" style="457" customWidth="1"/>
    <col min="519" max="519" width="7.140625" style="457" customWidth="1"/>
    <col min="520" max="520" width="7.28515625" style="457" customWidth="1"/>
    <col min="521" max="521" width="8.140625" style="457" customWidth="1"/>
    <col min="522" max="522" width="7.42578125" style="457" customWidth="1"/>
    <col min="523" max="523" width="6.7109375" style="457" customWidth="1"/>
    <col min="524" max="524" width="14.28515625" style="457" customWidth="1"/>
    <col min="525" max="525" width="9.85546875" style="457" bestFit="1" customWidth="1"/>
    <col min="526" max="526" width="8" style="457" customWidth="1"/>
    <col min="527" max="527" width="6.85546875" style="457" customWidth="1"/>
    <col min="528" max="541" width="9.140625" style="457"/>
    <col min="542" max="542" width="10.85546875" style="457" customWidth="1"/>
    <col min="543" max="546" width="9.140625" style="457"/>
    <col min="547" max="547" width="10.140625" style="457" bestFit="1" customWidth="1"/>
    <col min="548" max="767" width="9.140625" style="457"/>
    <col min="768" max="768" width="25.42578125" style="457" customWidth="1"/>
    <col min="769" max="769" width="7.5703125" style="457" customWidth="1"/>
    <col min="770" max="770" width="8.140625" style="457" customWidth="1"/>
    <col min="771" max="772" width="7.28515625" style="457" customWidth="1"/>
    <col min="773" max="773" width="9.85546875" style="457" customWidth="1"/>
    <col min="774" max="774" width="9.5703125" style="457" customWidth="1"/>
    <col min="775" max="775" width="7.140625" style="457" customWidth="1"/>
    <col min="776" max="776" width="7.28515625" style="457" customWidth="1"/>
    <col min="777" max="777" width="8.140625" style="457" customWidth="1"/>
    <col min="778" max="778" width="7.42578125" style="457" customWidth="1"/>
    <col min="779" max="779" width="6.7109375" style="457" customWidth="1"/>
    <col min="780" max="780" width="14.28515625" style="457" customWidth="1"/>
    <col min="781" max="781" width="9.85546875" style="457" bestFit="1" customWidth="1"/>
    <col min="782" max="782" width="8" style="457" customWidth="1"/>
    <col min="783" max="783" width="6.85546875" style="457" customWidth="1"/>
    <col min="784" max="797" width="9.140625" style="457"/>
    <col min="798" max="798" width="10.85546875" style="457" customWidth="1"/>
    <col min="799" max="802" width="9.140625" style="457"/>
    <col min="803" max="803" width="10.140625" style="457" bestFit="1" customWidth="1"/>
    <col min="804" max="1023" width="9.140625" style="457"/>
    <col min="1024" max="1024" width="25.42578125" style="457" customWidth="1"/>
    <col min="1025" max="1025" width="7.5703125" style="457" customWidth="1"/>
    <col min="1026" max="1026" width="8.140625" style="457" customWidth="1"/>
    <col min="1027" max="1028" width="7.28515625" style="457" customWidth="1"/>
    <col min="1029" max="1029" width="9.85546875" style="457" customWidth="1"/>
    <col min="1030" max="1030" width="9.5703125" style="457" customWidth="1"/>
    <col min="1031" max="1031" width="7.140625" style="457" customWidth="1"/>
    <col min="1032" max="1032" width="7.28515625" style="457" customWidth="1"/>
    <col min="1033" max="1033" width="8.140625" style="457" customWidth="1"/>
    <col min="1034" max="1034" width="7.42578125" style="457" customWidth="1"/>
    <col min="1035" max="1035" width="6.7109375" style="457" customWidth="1"/>
    <col min="1036" max="1036" width="14.28515625" style="457" customWidth="1"/>
    <col min="1037" max="1037" width="9.85546875" style="457" bestFit="1" customWidth="1"/>
    <col min="1038" max="1038" width="8" style="457" customWidth="1"/>
    <col min="1039" max="1039" width="6.85546875" style="457" customWidth="1"/>
    <col min="1040" max="1053" width="9.140625" style="457"/>
    <col min="1054" max="1054" width="10.85546875" style="457" customWidth="1"/>
    <col min="1055" max="1058" width="9.140625" style="457"/>
    <col min="1059" max="1059" width="10.140625" style="457" bestFit="1" customWidth="1"/>
    <col min="1060" max="1279" width="9.140625" style="457"/>
    <col min="1280" max="1280" width="25.42578125" style="457" customWidth="1"/>
    <col min="1281" max="1281" width="7.5703125" style="457" customWidth="1"/>
    <col min="1282" max="1282" width="8.140625" style="457" customWidth="1"/>
    <col min="1283" max="1284" width="7.28515625" style="457" customWidth="1"/>
    <col min="1285" max="1285" width="9.85546875" style="457" customWidth="1"/>
    <col min="1286" max="1286" width="9.5703125" style="457" customWidth="1"/>
    <col min="1287" max="1287" width="7.140625" style="457" customWidth="1"/>
    <col min="1288" max="1288" width="7.28515625" style="457" customWidth="1"/>
    <col min="1289" max="1289" width="8.140625" style="457" customWidth="1"/>
    <col min="1290" max="1290" width="7.42578125" style="457" customWidth="1"/>
    <col min="1291" max="1291" width="6.7109375" style="457" customWidth="1"/>
    <col min="1292" max="1292" width="14.28515625" style="457" customWidth="1"/>
    <col min="1293" max="1293" width="9.85546875" style="457" bestFit="1" customWidth="1"/>
    <col min="1294" max="1294" width="8" style="457" customWidth="1"/>
    <col min="1295" max="1295" width="6.85546875" style="457" customWidth="1"/>
    <col min="1296" max="1309" width="9.140625" style="457"/>
    <col min="1310" max="1310" width="10.85546875" style="457" customWidth="1"/>
    <col min="1311" max="1314" width="9.140625" style="457"/>
    <col min="1315" max="1315" width="10.140625" style="457" bestFit="1" customWidth="1"/>
    <col min="1316" max="1535" width="9.140625" style="457"/>
    <col min="1536" max="1536" width="25.42578125" style="457" customWidth="1"/>
    <col min="1537" max="1537" width="7.5703125" style="457" customWidth="1"/>
    <col min="1538" max="1538" width="8.140625" style="457" customWidth="1"/>
    <col min="1539" max="1540" width="7.28515625" style="457" customWidth="1"/>
    <col min="1541" max="1541" width="9.85546875" style="457" customWidth="1"/>
    <col min="1542" max="1542" width="9.5703125" style="457" customWidth="1"/>
    <col min="1543" max="1543" width="7.140625" style="457" customWidth="1"/>
    <col min="1544" max="1544" width="7.28515625" style="457" customWidth="1"/>
    <col min="1545" max="1545" width="8.140625" style="457" customWidth="1"/>
    <col min="1546" max="1546" width="7.42578125" style="457" customWidth="1"/>
    <col min="1547" max="1547" width="6.7109375" style="457" customWidth="1"/>
    <col min="1548" max="1548" width="14.28515625" style="457" customWidth="1"/>
    <col min="1549" max="1549" width="9.85546875" style="457" bestFit="1" customWidth="1"/>
    <col min="1550" max="1550" width="8" style="457" customWidth="1"/>
    <col min="1551" max="1551" width="6.85546875" style="457" customWidth="1"/>
    <col min="1552" max="1565" width="9.140625" style="457"/>
    <col min="1566" max="1566" width="10.85546875" style="457" customWidth="1"/>
    <col min="1567" max="1570" width="9.140625" style="457"/>
    <col min="1571" max="1571" width="10.140625" style="457" bestFit="1" customWidth="1"/>
    <col min="1572" max="1791" width="9.140625" style="457"/>
    <col min="1792" max="1792" width="25.42578125" style="457" customWidth="1"/>
    <col min="1793" max="1793" width="7.5703125" style="457" customWidth="1"/>
    <col min="1794" max="1794" width="8.140625" style="457" customWidth="1"/>
    <col min="1795" max="1796" width="7.28515625" style="457" customWidth="1"/>
    <col min="1797" max="1797" width="9.85546875" style="457" customWidth="1"/>
    <col min="1798" max="1798" width="9.5703125" style="457" customWidth="1"/>
    <col min="1799" max="1799" width="7.140625" style="457" customWidth="1"/>
    <col min="1800" max="1800" width="7.28515625" style="457" customWidth="1"/>
    <col min="1801" max="1801" width="8.140625" style="457" customWidth="1"/>
    <col min="1802" max="1802" width="7.42578125" style="457" customWidth="1"/>
    <col min="1803" max="1803" width="6.7109375" style="457" customWidth="1"/>
    <col min="1804" max="1804" width="14.28515625" style="457" customWidth="1"/>
    <col min="1805" max="1805" width="9.85546875" style="457" bestFit="1" customWidth="1"/>
    <col min="1806" max="1806" width="8" style="457" customWidth="1"/>
    <col min="1807" max="1807" width="6.85546875" style="457" customWidth="1"/>
    <col min="1808" max="1821" width="9.140625" style="457"/>
    <col min="1822" max="1822" width="10.85546875" style="457" customWidth="1"/>
    <col min="1823" max="1826" width="9.140625" style="457"/>
    <col min="1827" max="1827" width="10.140625" style="457" bestFit="1" customWidth="1"/>
    <col min="1828" max="2047" width="9.140625" style="457"/>
    <col min="2048" max="2048" width="25.42578125" style="457" customWidth="1"/>
    <col min="2049" max="2049" width="7.5703125" style="457" customWidth="1"/>
    <col min="2050" max="2050" width="8.140625" style="457" customWidth="1"/>
    <col min="2051" max="2052" width="7.28515625" style="457" customWidth="1"/>
    <col min="2053" max="2053" width="9.85546875" style="457" customWidth="1"/>
    <col min="2054" max="2054" width="9.5703125" style="457" customWidth="1"/>
    <col min="2055" max="2055" width="7.140625" style="457" customWidth="1"/>
    <col min="2056" max="2056" width="7.28515625" style="457" customWidth="1"/>
    <col min="2057" max="2057" width="8.140625" style="457" customWidth="1"/>
    <col min="2058" max="2058" width="7.42578125" style="457" customWidth="1"/>
    <col min="2059" max="2059" width="6.7109375" style="457" customWidth="1"/>
    <col min="2060" max="2060" width="14.28515625" style="457" customWidth="1"/>
    <col min="2061" max="2061" width="9.85546875" style="457" bestFit="1" customWidth="1"/>
    <col min="2062" max="2062" width="8" style="457" customWidth="1"/>
    <col min="2063" max="2063" width="6.85546875" style="457" customWidth="1"/>
    <col min="2064" max="2077" width="9.140625" style="457"/>
    <col min="2078" max="2078" width="10.85546875" style="457" customWidth="1"/>
    <col min="2079" max="2082" width="9.140625" style="457"/>
    <col min="2083" max="2083" width="10.140625" style="457" bestFit="1" customWidth="1"/>
    <col min="2084" max="2303" width="9.140625" style="457"/>
    <col min="2304" max="2304" width="25.42578125" style="457" customWidth="1"/>
    <col min="2305" max="2305" width="7.5703125" style="457" customWidth="1"/>
    <col min="2306" max="2306" width="8.140625" style="457" customWidth="1"/>
    <col min="2307" max="2308" width="7.28515625" style="457" customWidth="1"/>
    <col min="2309" max="2309" width="9.85546875" style="457" customWidth="1"/>
    <col min="2310" max="2310" width="9.5703125" style="457" customWidth="1"/>
    <col min="2311" max="2311" width="7.140625" style="457" customWidth="1"/>
    <col min="2312" max="2312" width="7.28515625" style="457" customWidth="1"/>
    <col min="2313" max="2313" width="8.140625" style="457" customWidth="1"/>
    <col min="2314" max="2314" width="7.42578125" style="457" customWidth="1"/>
    <col min="2315" max="2315" width="6.7109375" style="457" customWidth="1"/>
    <col min="2316" max="2316" width="14.28515625" style="457" customWidth="1"/>
    <col min="2317" max="2317" width="9.85546875" style="457" bestFit="1" customWidth="1"/>
    <col min="2318" max="2318" width="8" style="457" customWidth="1"/>
    <col min="2319" max="2319" width="6.85546875" style="457" customWidth="1"/>
    <col min="2320" max="2333" width="9.140625" style="457"/>
    <col min="2334" max="2334" width="10.85546875" style="457" customWidth="1"/>
    <col min="2335" max="2338" width="9.140625" style="457"/>
    <col min="2339" max="2339" width="10.140625" style="457" bestFit="1" customWidth="1"/>
    <col min="2340" max="2559" width="9.140625" style="457"/>
    <col min="2560" max="2560" width="25.42578125" style="457" customWidth="1"/>
    <col min="2561" max="2561" width="7.5703125" style="457" customWidth="1"/>
    <col min="2562" max="2562" width="8.140625" style="457" customWidth="1"/>
    <col min="2563" max="2564" width="7.28515625" style="457" customWidth="1"/>
    <col min="2565" max="2565" width="9.85546875" style="457" customWidth="1"/>
    <col min="2566" max="2566" width="9.5703125" style="457" customWidth="1"/>
    <col min="2567" max="2567" width="7.140625" style="457" customWidth="1"/>
    <col min="2568" max="2568" width="7.28515625" style="457" customWidth="1"/>
    <col min="2569" max="2569" width="8.140625" style="457" customWidth="1"/>
    <col min="2570" max="2570" width="7.42578125" style="457" customWidth="1"/>
    <col min="2571" max="2571" width="6.7109375" style="457" customWidth="1"/>
    <col min="2572" max="2572" width="14.28515625" style="457" customWidth="1"/>
    <col min="2573" max="2573" width="9.85546875" style="457" bestFit="1" customWidth="1"/>
    <col min="2574" max="2574" width="8" style="457" customWidth="1"/>
    <col min="2575" max="2575" width="6.85546875" style="457" customWidth="1"/>
    <col min="2576" max="2589" width="9.140625" style="457"/>
    <col min="2590" max="2590" width="10.85546875" style="457" customWidth="1"/>
    <col min="2591" max="2594" width="9.140625" style="457"/>
    <col min="2595" max="2595" width="10.140625" style="457" bestFit="1" customWidth="1"/>
    <col min="2596" max="2815" width="9.140625" style="457"/>
    <col min="2816" max="2816" width="25.42578125" style="457" customWidth="1"/>
    <col min="2817" max="2817" width="7.5703125" style="457" customWidth="1"/>
    <col min="2818" max="2818" width="8.140625" style="457" customWidth="1"/>
    <col min="2819" max="2820" width="7.28515625" style="457" customWidth="1"/>
    <col min="2821" max="2821" width="9.85546875" style="457" customWidth="1"/>
    <col min="2822" max="2822" width="9.5703125" style="457" customWidth="1"/>
    <col min="2823" max="2823" width="7.140625" style="457" customWidth="1"/>
    <col min="2824" max="2824" width="7.28515625" style="457" customWidth="1"/>
    <col min="2825" max="2825" width="8.140625" style="457" customWidth="1"/>
    <col min="2826" max="2826" width="7.42578125" style="457" customWidth="1"/>
    <col min="2827" max="2827" width="6.7109375" style="457" customWidth="1"/>
    <col min="2828" max="2828" width="14.28515625" style="457" customWidth="1"/>
    <col min="2829" max="2829" width="9.85546875" style="457" bestFit="1" customWidth="1"/>
    <col min="2830" max="2830" width="8" style="457" customWidth="1"/>
    <col min="2831" max="2831" width="6.85546875" style="457" customWidth="1"/>
    <col min="2832" max="2845" width="9.140625" style="457"/>
    <col min="2846" max="2846" width="10.85546875" style="457" customWidth="1"/>
    <col min="2847" max="2850" width="9.140625" style="457"/>
    <col min="2851" max="2851" width="10.140625" style="457" bestFit="1" customWidth="1"/>
    <col min="2852" max="3071" width="9.140625" style="457"/>
    <col min="3072" max="3072" width="25.42578125" style="457" customWidth="1"/>
    <col min="3073" max="3073" width="7.5703125" style="457" customWidth="1"/>
    <col min="3074" max="3074" width="8.140625" style="457" customWidth="1"/>
    <col min="3075" max="3076" width="7.28515625" style="457" customWidth="1"/>
    <col min="3077" max="3077" width="9.85546875" style="457" customWidth="1"/>
    <col min="3078" max="3078" width="9.5703125" style="457" customWidth="1"/>
    <col min="3079" max="3079" width="7.140625" style="457" customWidth="1"/>
    <col min="3080" max="3080" width="7.28515625" style="457" customWidth="1"/>
    <col min="3081" max="3081" width="8.140625" style="457" customWidth="1"/>
    <col min="3082" max="3082" width="7.42578125" style="457" customWidth="1"/>
    <col min="3083" max="3083" width="6.7109375" style="457" customWidth="1"/>
    <col min="3084" max="3084" width="14.28515625" style="457" customWidth="1"/>
    <col min="3085" max="3085" width="9.85546875" style="457" bestFit="1" customWidth="1"/>
    <col min="3086" max="3086" width="8" style="457" customWidth="1"/>
    <col min="3087" max="3087" width="6.85546875" style="457" customWidth="1"/>
    <col min="3088" max="3101" width="9.140625" style="457"/>
    <col min="3102" max="3102" width="10.85546875" style="457" customWidth="1"/>
    <col min="3103" max="3106" width="9.140625" style="457"/>
    <col min="3107" max="3107" width="10.140625" style="457" bestFit="1" customWidth="1"/>
    <col min="3108" max="3327" width="9.140625" style="457"/>
    <col min="3328" max="3328" width="25.42578125" style="457" customWidth="1"/>
    <col min="3329" max="3329" width="7.5703125" style="457" customWidth="1"/>
    <col min="3330" max="3330" width="8.140625" style="457" customWidth="1"/>
    <col min="3331" max="3332" width="7.28515625" style="457" customWidth="1"/>
    <col min="3333" max="3333" width="9.85546875" style="457" customWidth="1"/>
    <col min="3334" max="3334" width="9.5703125" style="457" customWidth="1"/>
    <col min="3335" max="3335" width="7.140625" style="457" customWidth="1"/>
    <col min="3336" max="3336" width="7.28515625" style="457" customWidth="1"/>
    <col min="3337" max="3337" width="8.140625" style="457" customWidth="1"/>
    <col min="3338" max="3338" width="7.42578125" style="457" customWidth="1"/>
    <col min="3339" max="3339" width="6.7109375" style="457" customWidth="1"/>
    <col min="3340" max="3340" width="14.28515625" style="457" customWidth="1"/>
    <col min="3341" max="3341" width="9.85546875" style="457" bestFit="1" customWidth="1"/>
    <col min="3342" max="3342" width="8" style="457" customWidth="1"/>
    <col min="3343" max="3343" width="6.85546875" style="457" customWidth="1"/>
    <col min="3344" max="3357" width="9.140625" style="457"/>
    <col min="3358" max="3358" width="10.85546875" style="457" customWidth="1"/>
    <col min="3359" max="3362" width="9.140625" style="457"/>
    <col min="3363" max="3363" width="10.140625" style="457" bestFit="1" customWidth="1"/>
    <col min="3364" max="3583" width="9.140625" style="457"/>
    <col min="3584" max="3584" width="25.42578125" style="457" customWidth="1"/>
    <col min="3585" max="3585" width="7.5703125" style="457" customWidth="1"/>
    <col min="3586" max="3586" width="8.140625" style="457" customWidth="1"/>
    <col min="3587" max="3588" width="7.28515625" style="457" customWidth="1"/>
    <col min="3589" max="3589" width="9.85546875" style="457" customWidth="1"/>
    <col min="3590" max="3590" width="9.5703125" style="457" customWidth="1"/>
    <col min="3591" max="3591" width="7.140625" style="457" customWidth="1"/>
    <col min="3592" max="3592" width="7.28515625" style="457" customWidth="1"/>
    <col min="3593" max="3593" width="8.140625" style="457" customWidth="1"/>
    <col min="3594" max="3594" width="7.42578125" style="457" customWidth="1"/>
    <col min="3595" max="3595" width="6.7109375" style="457" customWidth="1"/>
    <col min="3596" max="3596" width="14.28515625" style="457" customWidth="1"/>
    <col min="3597" max="3597" width="9.85546875" style="457" bestFit="1" customWidth="1"/>
    <col min="3598" max="3598" width="8" style="457" customWidth="1"/>
    <col min="3599" max="3599" width="6.85546875" style="457" customWidth="1"/>
    <col min="3600" max="3613" width="9.140625" style="457"/>
    <col min="3614" max="3614" width="10.85546875" style="457" customWidth="1"/>
    <col min="3615" max="3618" width="9.140625" style="457"/>
    <col min="3619" max="3619" width="10.140625" style="457" bestFit="1" customWidth="1"/>
    <col min="3620" max="3839" width="9.140625" style="457"/>
    <col min="3840" max="3840" width="25.42578125" style="457" customWidth="1"/>
    <col min="3841" max="3841" width="7.5703125" style="457" customWidth="1"/>
    <col min="3842" max="3842" width="8.140625" style="457" customWidth="1"/>
    <col min="3843" max="3844" width="7.28515625" style="457" customWidth="1"/>
    <col min="3845" max="3845" width="9.85546875" style="457" customWidth="1"/>
    <col min="3846" max="3846" width="9.5703125" style="457" customWidth="1"/>
    <col min="3847" max="3847" width="7.140625" style="457" customWidth="1"/>
    <col min="3848" max="3848" width="7.28515625" style="457" customWidth="1"/>
    <col min="3849" max="3849" width="8.140625" style="457" customWidth="1"/>
    <col min="3850" max="3850" width="7.42578125" style="457" customWidth="1"/>
    <col min="3851" max="3851" width="6.7109375" style="457" customWidth="1"/>
    <col min="3852" max="3852" width="14.28515625" style="457" customWidth="1"/>
    <col min="3853" max="3853" width="9.85546875" style="457" bestFit="1" customWidth="1"/>
    <col min="3854" max="3854" width="8" style="457" customWidth="1"/>
    <col min="3855" max="3855" width="6.85546875" style="457" customWidth="1"/>
    <col min="3856" max="3869" width="9.140625" style="457"/>
    <col min="3870" max="3870" width="10.85546875" style="457" customWidth="1"/>
    <col min="3871" max="3874" width="9.140625" style="457"/>
    <col min="3875" max="3875" width="10.140625" style="457" bestFit="1" customWidth="1"/>
    <col min="3876" max="4095" width="9.140625" style="457"/>
    <col min="4096" max="4096" width="25.42578125" style="457" customWidth="1"/>
    <col min="4097" max="4097" width="7.5703125" style="457" customWidth="1"/>
    <col min="4098" max="4098" width="8.140625" style="457" customWidth="1"/>
    <col min="4099" max="4100" width="7.28515625" style="457" customWidth="1"/>
    <col min="4101" max="4101" width="9.85546875" style="457" customWidth="1"/>
    <col min="4102" max="4102" width="9.5703125" style="457" customWidth="1"/>
    <col min="4103" max="4103" width="7.140625" style="457" customWidth="1"/>
    <col min="4104" max="4104" width="7.28515625" style="457" customWidth="1"/>
    <col min="4105" max="4105" width="8.140625" style="457" customWidth="1"/>
    <col min="4106" max="4106" width="7.42578125" style="457" customWidth="1"/>
    <col min="4107" max="4107" width="6.7109375" style="457" customWidth="1"/>
    <col min="4108" max="4108" width="14.28515625" style="457" customWidth="1"/>
    <col min="4109" max="4109" width="9.85546875" style="457" bestFit="1" customWidth="1"/>
    <col min="4110" max="4110" width="8" style="457" customWidth="1"/>
    <col min="4111" max="4111" width="6.85546875" style="457" customWidth="1"/>
    <col min="4112" max="4125" width="9.140625" style="457"/>
    <col min="4126" max="4126" width="10.85546875" style="457" customWidth="1"/>
    <col min="4127" max="4130" width="9.140625" style="457"/>
    <col min="4131" max="4131" width="10.140625" style="457" bestFit="1" customWidth="1"/>
    <col min="4132" max="4351" width="9.140625" style="457"/>
    <col min="4352" max="4352" width="25.42578125" style="457" customWidth="1"/>
    <col min="4353" max="4353" width="7.5703125" style="457" customWidth="1"/>
    <col min="4354" max="4354" width="8.140625" style="457" customWidth="1"/>
    <col min="4355" max="4356" width="7.28515625" style="457" customWidth="1"/>
    <col min="4357" max="4357" width="9.85546875" style="457" customWidth="1"/>
    <col min="4358" max="4358" width="9.5703125" style="457" customWidth="1"/>
    <col min="4359" max="4359" width="7.140625" style="457" customWidth="1"/>
    <col min="4360" max="4360" width="7.28515625" style="457" customWidth="1"/>
    <col min="4361" max="4361" width="8.140625" style="457" customWidth="1"/>
    <col min="4362" max="4362" width="7.42578125" style="457" customWidth="1"/>
    <col min="4363" max="4363" width="6.7109375" style="457" customWidth="1"/>
    <col min="4364" max="4364" width="14.28515625" style="457" customWidth="1"/>
    <col min="4365" max="4365" width="9.85546875" style="457" bestFit="1" customWidth="1"/>
    <col min="4366" max="4366" width="8" style="457" customWidth="1"/>
    <col min="4367" max="4367" width="6.85546875" style="457" customWidth="1"/>
    <col min="4368" max="4381" width="9.140625" style="457"/>
    <col min="4382" max="4382" width="10.85546875" style="457" customWidth="1"/>
    <col min="4383" max="4386" width="9.140625" style="457"/>
    <col min="4387" max="4387" width="10.140625" style="457" bestFit="1" customWidth="1"/>
    <col min="4388" max="4607" width="9.140625" style="457"/>
    <col min="4608" max="4608" width="25.42578125" style="457" customWidth="1"/>
    <col min="4609" max="4609" width="7.5703125" style="457" customWidth="1"/>
    <col min="4610" max="4610" width="8.140625" style="457" customWidth="1"/>
    <col min="4611" max="4612" width="7.28515625" style="457" customWidth="1"/>
    <col min="4613" max="4613" width="9.85546875" style="457" customWidth="1"/>
    <col min="4614" max="4614" width="9.5703125" style="457" customWidth="1"/>
    <col min="4615" max="4615" width="7.140625" style="457" customWidth="1"/>
    <col min="4616" max="4616" width="7.28515625" style="457" customWidth="1"/>
    <col min="4617" max="4617" width="8.140625" style="457" customWidth="1"/>
    <col min="4618" max="4618" width="7.42578125" style="457" customWidth="1"/>
    <col min="4619" max="4619" width="6.7109375" style="457" customWidth="1"/>
    <col min="4620" max="4620" width="14.28515625" style="457" customWidth="1"/>
    <col min="4621" max="4621" width="9.85546875" style="457" bestFit="1" customWidth="1"/>
    <col min="4622" max="4622" width="8" style="457" customWidth="1"/>
    <col min="4623" max="4623" width="6.85546875" style="457" customWidth="1"/>
    <col min="4624" max="4637" width="9.140625" style="457"/>
    <col min="4638" max="4638" width="10.85546875" style="457" customWidth="1"/>
    <col min="4639" max="4642" width="9.140625" style="457"/>
    <col min="4643" max="4643" width="10.140625" style="457" bestFit="1" customWidth="1"/>
    <col min="4644" max="4863" width="9.140625" style="457"/>
    <col min="4864" max="4864" width="25.42578125" style="457" customWidth="1"/>
    <col min="4865" max="4865" width="7.5703125" style="457" customWidth="1"/>
    <col min="4866" max="4866" width="8.140625" style="457" customWidth="1"/>
    <col min="4867" max="4868" width="7.28515625" style="457" customWidth="1"/>
    <col min="4869" max="4869" width="9.85546875" style="457" customWidth="1"/>
    <col min="4870" max="4870" width="9.5703125" style="457" customWidth="1"/>
    <col min="4871" max="4871" width="7.140625" style="457" customWidth="1"/>
    <col min="4872" max="4872" width="7.28515625" style="457" customWidth="1"/>
    <col min="4873" max="4873" width="8.140625" style="457" customWidth="1"/>
    <col min="4874" max="4874" width="7.42578125" style="457" customWidth="1"/>
    <col min="4875" max="4875" width="6.7109375" style="457" customWidth="1"/>
    <col min="4876" max="4876" width="14.28515625" style="457" customWidth="1"/>
    <col min="4877" max="4877" width="9.85546875" style="457" bestFit="1" customWidth="1"/>
    <col min="4878" max="4878" width="8" style="457" customWidth="1"/>
    <col min="4879" max="4879" width="6.85546875" style="457" customWidth="1"/>
    <col min="4880" max="4893" width="9.140625" style="457"/>
    <col min="4894" max="4894" width="10.85546875" style="457" customWidth="1"/>
    <col min="4895" max="4898" width="9.140625" style="457"/>
    <col min="4899" max="4899" width="10.140625" style="457" bestFit="1" customWidth="1"/>
    <col min="4900" max="5119" width="9.140625" style="457"/>
    <col min="5120" max="5120" width="25.42578125" style="457" customWidth="1"/>
    <col min="5121" max="5121" width="7.5703125" style="457" customWidth="1"/>
    <col min="5122" max="5122" width="8.140625" style="457" customWidth="1"/>
    <col min="5123" max="5124" width="7.28515625" style="457" customWidth="1"/>
    <col min="5125" max="5125" width="9.85546875" style="457" customWidth="1"/>
    <col min="5126" max="5126" width="9.5703125" style="457" customWidth="1"/>
    <col min="5127" max="5127" width="7.140625" style="457" customWidth="1"/>
    <col min="5128" max="5128" width="7.28515625" style="457" customWidth="1"/>
    <col min="5129" max="5129" width="8.140625" style="457" customWidth="1"/>
    <col min="5130" max="5130" width="7.42578125" style="457" customWidth="1"/>
    <col min="5131" max="5131" width="6.7109375" style="457" customWidth="1"/>
    <col min="5132" max="5132" width="14.28515625" style="457" customWidth="1"/>
    <col min="5133" max="5133" width="9.85546875" style="457" bestFit="1" customWidth="1"/>
    <col min="5134" max="5134" width="8" style="457" customWidth="1"/>
    <col min="5135" max="5135" width="6.85546875" style="457" customWidth="1"/>
    <col min="5136" max="5149" width="9.140625" style="457"/>
    <col min="5150" max="5150" width="10.85546875" style="457" customWidth="1"/>
    <col min="5151" max="5154" width="9.140625" style="457"/>
    <col min="5155" max="5155" width="10.140625" style="457" bestFit="1" customWidth="1"/>
    <col min="5156" max="5375" width="9.140625" style="457"/>
    <col min="5376" max="5376" width="25.42578125" style="457" customWidth="1"/>
    <col min="5377" max="5377" width="7.5703125" style="457" customWidth="1"/>
    <col min="5378" max="5378" width="8.140625" style="457" customWidth="1"/>
    <col min="5379" max="5380" width="7.28515625" style="457" customWidth="1"/>
    <col min="5381" max="5381" width="9.85546875" style="457" customWidth="1"/>
    <col min="5382" max="5382" width="9.5703125" style="457" customWidth="1"/>
    <col min="5383" max="5383" width="7.140625" style="457" customWidth="1"/>
    <col min="5384" max="5384" width="7.28515625" style="457" customWidth="1"/>
    <col min="5385" max="5385" width="8.140625" style="457" customWidth="1"/>
    <col min="5386" max="5386" width="7.42578125" style="457" customWidth="1"/>
    <col min="5387" max="5387" width="6.7109375" style="457" customWidth="1"/>
    <col min="5388" max="5388" width="14.28515625" style="457" customWidth="1"/>
    <col min="5389" max="5389" width="9.85546875" style="457" bestFit="1" customWidth="1"/>
    <col min="5390" max="5390" width="8" style="457" customWidth="1"/>
    <col min="5391" max="5391" width="6.85546875" style="457" customWidth="1"/>
    <col min="5392" max="5405" width="9.140625" style="457"/>
    <col min="5406" max="5406" width="10.85546875" style="457" customWidth="1"/>
    <col min="5407" max="5410" width="9.140625" style="457"/>
    <col min="5411" max="5411" width="10.140625" style="457" bestFit="1" customWidth="1"/>
    <col min="5412" max="5631" width="9.140625" style="457"/>
    <col min="5632" max="5632" width="25.42578125" style="457" customWidth="1"/>
    <col min="5633" max="5633" width="7.5703125" style="457" customWidth="1"/>
    <col min="5634" max="5634" width="8.140625" style="457" customWidth="1"/>
    <col min="5635" max="5636" width="7.28515625" style="457" customWidth="1"/>
    <col min="5637" max="5637" width="9.85546875" style="457" customWidth="1"/>
    <col min="5638" max="5638" width="9.5703125" style="457" customWidth="1"/>
    <col min="5639" max="5639" width="7.140625" style="457" customWidth="1"/>
    <col min="5640" max="5640" width="7.28515625" style="457" customWidth="1"/>
    <col min="5641" max="5641" width="8.140625" style="457" customWidth="1"/>
    <col min="5642" max="5642" width="7.42578125" style="457" customWidth="1"/>
    <col min="5643" max="5643" width="6.7109375" style="457" customWidth="1"/>
    <col min="5644" max="5644" width="14.28515625" style="457" customWidth="1"/>
    <col min="5645" max="5645" width="9.85546875" style="457" bestFit="1" customWidth="1"/>
    <col min="5646" max="5646" width="8" style="457" customWidth="1"/>
    <col min="5647" max="5647" width="6.85546875" style="457" customWidth="1"/>
    <col min="5648" max="5661" width="9.140625" style="457"/>
    <col min="5662" max="5662" width="10.85546875" style="457" customWidth="1"/>
    <col min="5663" max="5666" width="9.140625" style="457"/>
    <col min="5667" max="5667" width="10.140625" style="457" bestFit="1" customWidth="1"/>
    <col min="5668" max="5887" width="9.140625" style="457"/>
    <col min="5888" max="5888" width="25.42578125" style="457" customWidth="1"/>
    <col min="5889" max="5889" width="7.5703125" style="457" customWidth="1"/>
    <col min="5890" max="5890" width="8.140625" style="457" customWidth="1"/>
    <col min="5891" max="5892" width="7.28515625" style="457" customWidth="1"/>
    <col min="5893" max="5893" width="9.85546875" style="457" customWidth="1"/>
    <col min="5894" max="5894" width="9.5703125" style="457" customWidth="1"/>
    <col min="5895" max="5895" width="7.140625" style="457" customWidth="1"/>
    <col min="5896" max="5896" width="7.28515625" style="457" customWidth="1"/>
    <col min="5897" max="5897" width="8.140625" style="457" customWidth="1"/>
    <col min="5898" max="5898" width="7.42578125" style="457" customWidth="1"/>
    <col min="5899" max="5899" width="6.7109375" style="457" customWidth="1"/>
    <col min="5900" max="5900" width="14.28515625" style="457" customWidth="1"/>
    <col min="5901" max="5901" width="9.85546875" style="457" bestFit="1" customWidth="1"/>
    <col min="5902" max="5902" width="8" style="457" customWidth="1"/>
    <col min="5903" max="5903" width="6.85546875" style="457" customWidth="1"/>
    <col min="5904" max="5917" width="9.140625" style="457"/>
    <col min="5918" max="5918" width="10.85546875" style="457" customWidth="1"/>
    <col min="5919" max="5922" width="9.140625" style="457"/>
    <col min="5923" max="5923" width="10.140625" style="457" bestFit="1" customWidth="1"/>
    <col min="5924" max="6143" width="9.140625" style="457"/>
    <col min="6144" max="6144" width="25.42578125" style="457" customWidth="1"/>
    <col min="6145" max="6145" width="7.5703125" style="457" customWidth="1"/>
    <col min="6146" max="6146" width="8.140625" style="457" customWidth="1"/>
    <col min="6147" max="6148" width="7.28515625" style="457" customWidth="1"/>
    <col min="6149" max="6149" width="9.85546875" style="457" customWidth="1"/>
    <col min="6150" max="6150" width="9.5703125" style="457" customWidth="1"/>
    <col min="6151" max="6151" width="7.140625" style="457" customWidth="1"/>
    <col min="6152" max="6152" width="7.28515625" style="457" customWidth="1"/>
    <col min="6153" max="6153" width="8.140625" style="457" customWidth="1"/>
    <col min="6154" max="6154" width="7.42578125" style="457" customWidth="1"/>
    <col min="6155" max="6155" width="6.7109375" style="457" customWidth="1"/>
    <col min="6156" max="6156" width="14.28515625" style="457" customWidth="1"/>
    <col min="6157" max="6157" width="9.85546875" style="457" bestFit="1" customWidth="1"/>
    <col min="6158" max="6158" width="8" style="457" customWidth="1"/>
    <col min="6159" max="6159" width="6.85546875" style="457" customWidth="1"/>
    <col min="6160" max="6173" width="9.140625" style="457"/>
    <col min="6174" max="6174" width="10.85546875" style="457" customWidth="1"/>
    <col min="6175" max="6178" width="9.140625" style="457"/>
    <col min="6179" max="6179" width="10.140625" style="457" bestFit="1" customWidth="1"/>
    <col min="6180" max="6399" width="9.140625" style="457"/>
    <col min="6400" max="6400" width="25.42578125" style="457" customWidth="1"/>
    <col min="6401" max="6401" width="7.5703125" style="457" customWidth="1"/>
    <col min="6402" max="6402" width="8.140625" style="457" customWidth="1"/>
    <col min="6403" max="6404" width="7.28515625" style="457" customWidth="1"/>
    <col min="6405" max="6405" width="9.85546875" style="457" customWidth="1"/>
    <col min="6406" max="6406" width="9.5703125" style="457" customWidth="1"/>
    <col min="6407" max="6407" width="7.140625" style="457" customWidth="1"/>
    <col min="6408" max="6408" width="7.28515625" style="457" customWidth="1"/>
    <col min="6409" max="6409" width="8.140625" style="457" customWidth="1"/>
    <col min="6410" max="6410" width="7.42578125" style="457" customWidth="1"/>
    <col min="6411" max="6411" width="6.7109375" style="457" customWidth="1"/>
    <col min="6412" max="6412" width="14.28515625" style="457" customWidth="1"/>
    <col min="6413" max="6413" width="9.85546875" style="457" bestFit="1" customWidth="1"/>
    <col min="6414" max="6414" width="8" style="457" customWidth="1"/>
    <col min="6415" max="6415" width="6.85546875" style="457" customWidth="1"/>
    <col min="6416" max="6429" width="9.140625" style="457"/>
    <col min="6430" max="6430" width="10.85546875" style="457" customWidth="1"/>
    <col min="6431" max="6434" width="9.140625" style="457"/>
    <col min="6435" max="6435" width="10.140625" style="457" bestFit="1" customWidth="1"/>
    <col min="6436" max="6655" width="9.140625" style="457"/>
    <col min="6656" max="6656" width="25.42578125" style="457" customWidth="1"/>
    <col min="6657" max="6657" width="7.5703125" style="457" customWidth="1"/>
    <col min="6658" max="6658" width="8.140625" style="457" customWidth="1"/>
    <col min="6659" max="6660" width="7.28515625" style="457" customWidth="1"/>
    <col min="6661" max="6661" width="9.85546875" style="457" customWidth="1"/>
    <col min="6662" max="6662" width="9.5703125" style="457" customWidth="1"/>
    <col min="6663" max="6663" width="7.140625" style="457" customWidth="1"/>
    <col min="6664" max="6664" width="7.28515625" style="457" customWidth="1"/>
    <col min="6665" max="6665" width="8.140625" style="457" customWidth="1"/>
    <col min="6666" max="6666" width="7.42578125" style="457" customWidth="1"/>
    <col min="6667" max="6667" width="6.7109375" style="457" customWidth="1"/>
    <col min="6668" max="6668" width="14.28515625" style="457" customWidth="1"/>
    <col min="6669" max="6669" width="9.85546875" style="457" bestFit="1" customWidth="1"/>
    <col min="6670" max="6670" width="8" style="457" customWidth="1"/>
    <col min="6671" max="6671" width="6.85546875" style="457" customWidth="1"/>
    <col min="6672" max="6685" width="9.140625" style="457"/>
    <col min="6686" max="6686" width="10.85546875" style="457" customWidth="1"/>
    <col min="6687" max="6690" width="9.140625" style="457"/>
    <col min="6691" max="6691" width="10.140625" style="457" bestFit="1" customWidth="1"/>
    <col min="6692" max="6911" width="9.140625" style="457"/>
    <col min="6912" max="6912" width="25.42578125" style="457" customWidth="1"/>
    <col min="6913" max="6913" width="7.5703125" style="457" customWidth="1"/>
    <col min="6914" max="6914" width="8.140625" style="457" customWidth="1"/>
    <col min="6915" max="6916" width="7.28515625" style="457" customWidth="1"/>
    <col min="6917" max="6917" width="9.85546875" style="457" customWidth="1"/>
    <col min="6918" max="6918" width="9.5703125" style="457" customWidth="1"/>
    <col min="6919" max="6919" width="7.140625" style="457" customWidth="1"/>
    <col min="6920" max="6920" width="7.28515625" style="457" customWidth="1"/>
    <col min="6921" max="6921" width="8.140625" style="457" customWidth="1"/>
    <col min="6922" max="6922" width="7.42578125" style="457" customWidth="1"/>
    <col min="6923" max="6923" width="6.7109375" style="457" customWidth="1"/>
    <col min="6924" max="6924" width="14.28515625" style="457" customWidth="1"/>
    <col min="6925" max="6925" width="9.85546875" style="457" bestFit="1" customWidth="1"/>
    <col min="6926" max="6926" width="8" style="457" customWidth="1"/>
    <col min="6927" max="6927" width="6.85546875" style="457" customWidth="1"/>
    <col min="6928" max="6941" width="9.140625" style="457"/>
    <col min="6942" max="6942" width="10.85546875" style="457" customWidth="1"/>
    <col min="6943" max="6946" width="9.140625" style="457"/>
    <col min="6947" max="6947" width="10.140625" style="457" bestFit="1" customWidth="1"/>
    <col min="6948" max="7167" width="9.140625" style="457"/>
    <col min="7168" max="7168" width="25.42578125" style="457" customWidth="1"/>
    <col min="7169" max="7169" width="7.5703125" style="457" customWidth="1"/>
    <col min="7170" max="7170" width="8.140625" style="457" customWidth="1"/>
    <col min="7171" max="7172" width="7.28515625" style="457" customWidth="1"/>
    <col min="7173" max="7173" width="9.85546875" style="457" customWidth="1"/>
    <col min="7174" max="7174" width="9.5703125" style="457" customWidth="1"/>
    <col min="7175" max="7175" width="7.140625" style="457" customWidth="1"/>
    <col min="7176" max="7176" width="7.28515625" style="457" customWidth="1"/>
    <col min="7177" max="7177" width="8.140625" style="457" customWidth="1"/>
    <col min="7178" max="7178" width="7.42578125" style="457" customWidth="1"/>
    <col min="7179" max="7179" width="6.7109375" style="457" customWidth="1"/>
    <col min="7180" max="7180" width="14.28515625" style="457" customWidth="1"/>
    <col min="7181" max="7181" width="9.85546875" style="457" bestFit="1" customWidth="1"/>
    <col min="7182" max="7182" width="8" style="457" customWidth="1"/>
    <col min="7183" max="7183" width="6.85546875" style="457" customWidth="1"/>
    <col min="7184" max="7197" width="9.140625" style="457"/>
    <col min="7198" max="7198" width="10.85546875" style="457" customWidth="1"/>
    <col min="7199" max="7202" width="9.140625" style="457"/>
    <col min="7203" max="7203" width="10.140625" style="457" bestFit="1" customWidth="1"/>
    <col min="7204" max="7423" width="9.140625" style="457"/>
    <col min="7424" max="7424" width="25.42578125" style="457" customWidth="1"/>
    <col min="7425" max="7425" width="7.5703125" style="457" customWidth="1"/>
    <col min="7426" max="7426" width="8.140625" style="457" customWidth="1"/>
    <col min="7427" max="7428" width="7.28515625" style="457" customWidth="1"/>
    <col min="7429" max="7429" width="9.85546875" style="457" customWidth="1"/>
    <col min="7430" max="7430" width="9.5703125" style="457" customWidth="1"/>
    <col min="7431" max="7431" width="7.140625" style="457" customWidth="1"/>
    <col min="7432" max="7432" width="7.28515625" style="457" customWidth="1"/>
    <col min="7433" max="7433" width="8.140625" style="457" customWidth="1"/>
    <col min="7434" max="7434" width="7.42578125" style="457" customWidth="1"/>
    <col min="7435" max="7435" width="6.7109375" style="457" customWidth="1"/>
    <col min="7436" max="7436" width="14.28515625" style="457" customWidth="1"/>
    <col min="7437" max="7437" width="9.85546875" style="457" bestFit="1" customWidth="1"/>
    <col min="7438" max="7438" width="8" style="457" customWidth="1"/>
    <col min="7439" max="7439" width="6.85546875" style="457" customWidth="1"/>
    <col min="7440" max="7453" width="9.140625" style="457"/>
    <col min="7454" max="7454" width="10.85546875" style="457" customWidth="1"/>
    <col min="7455" max="7458" width="9.140625" style="457"/>
    <col min="7459" max="7459" width="10.140625" style="457" bestFit="1" customWidth="1"/>
    <col min="7460" max="7679" width="9.140625" style="457"/>
    <col min="7680" max="7680" width="25.42578125" style="457" customWidth="1"/>
    <col min="7681" max="7681" width="7.5703125" style="457" customWidth="1"/>
    <col min="7682" max="7682" width="8.140625" style="457" customWidth="1"/>
    <col min="7683" max="7684" width="7.28515625" style="457" customWidth="1"/>
    <col min="7685" max="7685" width="9.85546875" style="457" customWidth="1"/>
    <col min="7686" max="7686" width="9.5703125" style="457" customWidth="1"/>
    <col min="7687" max="7687" width="7.140625" style="457" customWidth="1"/>
    <col min="7688" max="7688" width="7.28515625" style="457" customWidth="1"/>
    <col min="7689" max="7689" width="8.140625" style="457" customWidth="1"/>
    <col min="7690" max="7690" width="7.42578125" style="457" customWidth="1"/>
    <col min="7691" max="7691" width="6.7109375" style="457" customWidth="1"/>
    <col min="7692" max="7692" width="14.28515625" style="457" customWidth="1"/>
    <col min="7693" max="7693" width="9.85546875" style="457" bestFit="1" customWidth="1"/>
    <col min="7694" max="7694" width="8" style="457" customWidth="1"/>
    <col min="7695" max="7695" width="6.85546875" style="457" customWidth="1"/>
    <col min="7696" max="7709" width="9.140625" style="457"/>
    <col min="7710" max="7710" width="10.85546875" style="457" customWidth="1"/>
    <col min="7711" max="7714" width="9.140625" style="457"/>
    <col min="7715" max="7715" width="10.140625" style="457" bestFit="1" customWidth="1"/>
    <col min="7716" max="7935" width="9.140625" style="457"/>
    <col min="7936" max="7936" width="25.42578125" style="457" customWidth="1"/>
    <col min="7937" max="7937" width="7.5703125" style="457" customWidth="1"/>
    <col min="7938" max="7938" width="8.140625" style="457" customWidth="1"/>
    <col min="7939" max="7940" width="7.28515625" style="457" customWidth="1"/>
    <col min="7941" max="7941" width="9.85546875" style="457" customWidth="1"/>
    <col min="7942" max="7942" width="9.5703125" style="457" customWidth="1"/>
    <col min="7943" max="7943" width="7.140625" style="457" customWidth="1"/>
    <col min="7944" max="7944" width="7.28515625" style="457" customWidth="1"/>
    <col min="7945" max="7945" width="8.140625" style="457" customWidth="1"/>
    <col min="7946" max="7946" width="7.42578125" style="457" customWidth="1"/>
    <col min="7947" max="7947" width="6.7109375" style="457" customWidth="1"/>
    <col min="7948" max="7948" width="14.28515625" style="457" customWidth="1"/>
    <col min="7949" max="7949" width="9.85546875" style="457" bestFit="1" customWidth="1"/>
    <col min="7950" max="7950" width="8" style="457" customWidth="1"/>
    <col min="7951" max="7951" width="6.85546875" style="457" customWidth="1"/>
    <col min="7952" max="7965" width="9.140625" style="457"/>
    <col min="7966" max="7966" width="10.85546875" style="457" customWidth="1"/>
    <col min="7967" max="7970" width="9.140625" style="457"/>
    <col min="7971" max="7971" width="10.140625" style="457" bestFit="1" customWidth="1"/>
    <col min="7972" max="8191" width="9.140625" style="457"/>
    <col min="8192" max="8192" width="25.42578125" style="457" customWidth="1"/>
    <col min="8193" max="8193" width="7.5703125" style="457" customWidth="1"/>
    <col min="8194" max="8194" width="8.140625" style="457" customWidth="1"/>
    <col min="8195" max="8196" width="7.28515625" style="457" customWidth="1"/>
    <col min="8197" max="8197" width="9.85546875" style="457" customWidth="1"/>
    <col min="8198" max="8198" width="9.5703125" style="457" customWidth="1"/>
    <col min="8199" max="8199" width="7.140625" style="457" customWidth="1"/>
    <col min="8200" max="8200" width="7.28515625" style="457" customWidth="1"/>
    <col min="8201" max="8201" width="8.140625" style="457" customWidth="1"/>
    <col min="8202" max="8202" width="7.42578125" style="457" customWidth="1"/>
    <col min="8203" max="8203" width="6.7109375" style="457" customWidth="1"/>
    <col min="8204" max="8204" width="14.28515625" style="457" customWidth="1"/>
    <col min="8205" max="8205" width="9.85546875" style="457" bestFit="1" customWidth="1"/>
    <col min="8206" max="8206" width="8" style="457" customWidth="1"/>
    <col min="8207" max="8207" width="6.85546875" style="457" customWidth="1"/>
    <col min="8208" max="8221" width="9.140625" style="457"/>
    <col min="8222" max="8222" width="10.85546875" style="457" customWidth="1"/>
    <col min="8223" max="8226" width="9.140625" style="457"/>
    <col min="8227" max="8227" width="10.140625" style="457" bestFit="1" customWidth="1"/>
    <col min="8228" max="8447" width="9.140625" style="457"/>
    <col min="8448" max="8448" width="25.42578125" style="457" customWidth="1"/>
    <col min="8449" max="8449" width="7.5703125" style="457" customWidth="1"/>
    <col min="8450" max="8450" width="8.140625" style="457" customWidth="1"/>
    <col min="8451" max="8452" width="7.28515625" style="457" customWidth="1"/>
    <col min="8453" max="8453" width="9.85546875" style="457" customWidth="1"/>
    <col min="8454" max="8454" width="9.5703125" style="457" customWidth="1"/>
    <col min="8455" max="8455" width="7.140625" style="457" customWidth="1"/>
    <col min="8456" max="8456" width="7.28515625" style="457" customWidth="1"/>
    <col min="8457" max="8457" width="8.140625" style="457" customWidth="1"/>
    <col min="8458" max="8458" width="7.42578125" style="457" customWidth="1"/>
    <col min="8459" max="8459" width="6.7109375" style="457" customWidth="1"/>
    <col min="8460" max="8460" width="14.28515625" style="457" customWidth="1"/>
    <col min="8461" max="8461" width="9.85546875" style="457" bestFit="1" customWidth="1"/>
    <col min="8462" max="8462" width="8" style="457" customWidth="1"/>
    <col min="8463" max="8463" width="6.85546875" style="457" customWidth="1"/>
    <col min="8464" max="8477" width="9.140625" style="457"/>
    <col min="8478" max="8478" width="10.85546875" style="457" customWidth="1"/>
    <col min="8479" max="8482" width="9.140625" style="457"/>
    <col min="8483" max="8483" width="10.140625" style="457" bestFit="1" customWidth="1"/>
    <col min="8484" max="8703" width="9.140625" style="457"/>
    <col min="8704" max="8704" width="25.42578125" style="457" customWidth="1"/>
    <col min="8705" max="8705" width="7.5703125" style="457" customWidth="1"/>
    <col min="8706" max="8706" width="8.140625" style="457" customWidth="1"/>
    <col min="8707" max="8708" width="7.28515625" style="457" customWidth="1"/>
    <col min="8709" max="8709" width="9.85546875" style="457" customWidth="1"/>
    <col min="8710" max="8710" width="9.5703125" style="457" customWidth="1"/>
    <col min="8711" max="8711" width="7.140625" style="457" customWidth="1"/>
    <col min="8712" max="8712" width="7.28515625" style="457" customWidth="1"/>
    <col min="8713" max="8713" width="8.140625" style="457" customWidth="1"/>
    <col min="8714" max="8714" width="7.42578125" style="457" customWidth="1"/>
    <col min="8715" max="8715" width="6.7109375" style="457" customWidth="1"/>
    <col min="8716" max="8716" width="14.28515625" style="457" customWidth="1"/>
    <col min="8717" max="8717" width="9.85546875" style="457" bestFit="1" customWidth="1"/>
    <col min="8718" max="8718" width="8" style="457" customWidth="1"/>
    <col min="8719" max="8719" width="6.85546875" style="457" customWidth="1"/>
    <col min="8720" max="8733" width="9.140625" style="457"/>
    <col min="8734" max="8734" width="10.85546875" style="457" customWidth="1"/>
    <col min="8735" max="8738" width="9.140625" style="457"/>
    <col min="8739" max="8739" width="10.140625" style="457" bestFit="1" customWidth="1"/>
    <col min="8740" max="8959" width="9.140625" style="457"/>
    <col min="8960" max="8960" width="25.42578125" style="457" customWidth="1"/>
    <col min="8961" max="8961" width="7.5703125" style="457" customWidth="1"/>
    <col min="8962" max="8962" width="8.140625" style="457" customWidth="1"/>
    <col min="8963" max="8964" width="7.28515625" style="457" customWidth="1"/>
    <col min="8965" max="8965" width="9.85546875" style="457" customWidth="1"/>
    <col min="8966" max="8966" width="9.5703125" style="457" customWidth="1"/>
    <col min="8967" max="8967" width="7.140625" style="457" customWidth="1"/>
    <col min="8968" max="8968" width="7.28515625" style="457" customWidth="1"/>
    <col min="8969" max="8969" width="8.140625" style="457" customWidth="1"/>
    <col min="8970" max="8970" width="7.42578125" style="457" customWidth="1"/>
    <col min="8971" max="8971" width="6.7109375" style="457" customWidth="1"/>
    <col min="8972" max="8972" width="14.28515625" style="457" customWidth="1"/>
    <col min="8973" max="8973" width="9.85546875" style="457" bestFit="1" customWidth="1"/>
    <col min="8974" max="8974" width="8" style="457" customWidth="1"/>
    <col min="8975" max="8975" width="6.85546875" style="457" customWidth="1"/>
    <col min="8976" max="8989" width="9.140625" style="457"/>
    <col min="8990" max="8990" width="10.85546875" style="457" customWidth="1"/>
    <col min="8991" max="8994" width="9.140625" style="457"/>
    <col min="8995" max="8995" width="10.140625" style="457" bestFit="1" customWidth="1"/>
    <col min="8996" max="9215" width="9.140625" style="457"/>
    <col min="9216" max="9216" width="25.42578125" style="457" customWidth="1"/>
    <col min="9217" max="9217" width="7.5703125" style="457" customWidth="1"/>
    <col min="9218" max="9218" width="8.140625" style="457" customWidth="1"/>
    <col min="9219" max="9220" width="7.28515625" style="457" customWidth="1"/>
    <col min="9221" max="9221" width="9.85546875" style="457" customWidth="1"/>
    <col min="9222" max="9222" width="9.5703125" style="457" customWidth="1"/>
    <col min="9223" max="9223" width="7.140625" style="457" customWidth="1"/>
    <col min="9224" max="9224" width="7.28515625" style="457" customWidth="1"/>
    <col min="9225" max="9225" width="8.140625" style="457" customWidth="1"/>
    <col min="9226" max="9226" width="7.42578125" style="457" customWidth="1"/>
    <col min="9227" max="9227" width="6.7109375" style="457" customWidth="1"/>
    <col min="9228" max="9228" width="14.28515625" style="457" customWidth="1"/>
    <col min="9229" max="9229" width="9.85546875" style="457" bestFit="1" customWidth="1"/>
    <col min="9230" max="9230" width="8" style="457" customWidth="1"/>
    <col min="9231" max="9231" width="6.85546875" style="457" customWidth="1"/>
    <col min="9232" max="9245" width="9.140625" style="457"/>
    <col min="9246" max="9246" width="10.85546875" style="457" customWidth="1"/>
    <col min="9247" max="9250" width="9.140625" style="457"/>
    <col min="9251" max="9251" width="10.140625" style="457" bestFit="1" customWidth="1"/>
    <col min="9252" max="9471" width="9.140625" style="457"/>
    <col min="9472" max="9472" width="25.42578125" style="457" customWidth="1"/>
    <col min="9473" max="9473" width="7.5703125" style="457" customWidth="1"/>
    <col min="9474" max="9474" width="8.140625" style="457" customWidth="1"/>
    <col min="9475" max="9476" width="7.28515625" style="457" customWidth="1"/>
    <col min="9477" max="9477" width="9.85546875" style="457" customWidth="1"/>
    <col min="9478" max="9478" width="9.5703125" style="457" customWidth="1"/>
    <col min="9479" max="9479" width="7.140625" style="457" customWidth="1"/>
    <col min="9480" max="9480" width="7.28515625" style="457" customWidth="1"/>
    <col min="9481" max="9481" width="8.140625" style="457" customWidth="1"/>
    <col min="9482" max="9482" width="7.42578125" style="457" customWidth="1"/>
    <col min="9483" max="9483" width="6.7109375" style="457" customWidth="1"/>
    <col min="9484" max="9484" width="14.28515625" style="457" customWidth="1"/>
    <col min="9485" max="9485" width="9.85546875" style="457" bestFit="1" customWidth="1"/>
    <col min="9486" max="9486" width="8" style="457" customWidth="1"/>
    <col min="9487" max="9487" width="6.85546875" style="457" customWidth="1"/>
    <col min="9488" max="9501" width="9.140625" style="457"/>
    <col min="9502" max="9502" width="10.85546875" style="457" customWidth="1"/>
    <col min="9503" max="9506" width="9.140625" style="457"/>
    <col min="9507" max="9507" width="10.140625" style="457" bestFit="1" customWidth="1"/>
    <col min="9508" max="9727" width="9.140625" style="457"/>
    <col min="9728" max="9728" width="25.42578125" style="457" customWidth="1"/>
    <col min="9729" max="9729" width="7.5703125" style="457" customWidth="1"/>
    <col min="9730" max="9730" width="8.140625" style="457" customWidth="1"/>
    <col min="9731" max="9732" width="7.28515625" style="457" customWidth="1"/>
    <col min="9733" max="9733" width="9.85546875" style="457" customWidth="1"/>
    <col min="9734" max="9734" width="9.5703125" style="457" customWidth="1"/>
    <col min="9735" max="9735" width="7.140625" style="457" customWidth="1"/>
    <col min="9736" max="9736" width="7.28515625" style="457" customWidth="1"/>
    <col min="9737" max="9737" width="8.140625" style="457" customWidth="1"/>
    <col min="9738" max="9738" width="7.42578125" style="457" customWidth="1"/>
    <col min="9739" max="9739" width="6.7109375" style="457" customWidth="1"/>
    <col min="9740" max="9740" width="14.28515625" style="457" customWidth="1"/>
    <col min="9741" max="9741" width="9.85546875" style="457" bestFit="1" customWidth="1"/>
    <col min="9742" max="9742" width="8" style="457" customWidth="1"/>
    <col min="9743" max="9743" width="6.85546875" style="457" customWidth="1"/>
    <col min="9744" max="9757" width="9.140625" style="457"/>
    <col min="9758" max="9758" width="10.85546875" style="457" customWidth="1"/>
    <col min="9759" max="9762" width="9.140625" style="457"/>
    <col min="9763" max="9763" width="10.140625" style="457" bestFit="1" customWidth="1"/>
    <col min="9764" max="9983" width="9.140625" style="457"/>
    <col min="9984" max="9984" width="25.42578125" style="457" customWidth="1"/>
    <col min="9985" max="9985" width="7.5703125" style="457" customWidth="1"/>
    <col min="9986" max="9986" width="8.140625" style="457" customWidth="1"/>
    <col min="9987" max="9988" width="7.28515625" style="457" customWidth="1"/>
    <col min="9989" max="9989" width="9.85546875" style="457" customWidth="1"/>
    <col min="9990" max="9990" width="9.5703125" style="457" customWidth="1"/>
    <col min="9991" max="9991" width="7.140625" style="457" customWidth="1"/>
    <col min="9992" max="9992" width="7.28515625" style="457" customWidth="1"/>
    <col min="9993" max="9993" width="8.140625" style="457" customWidth="1"/>
    <col min="9994" max="9994" width="7.42578125" style="457" customWidth="1"/>
    <col min="9995" max="9995" width="6.7109375" style="457" customWidth="1"/>
    <col min="9996" max="9996" width="14.28515625" style="457" customWidth="1"/>
    <col min="9997" max="9997" width="9.85546875" style="457" bestFit="1" customWidth="1"/>
    <col min="9998" max="9998" width="8" style="457" customWidth="1"/>
    <col min="9999" max="9999" width="6.85546875" style="457" customWidth="1"/>
    <col min="10000" max="10013" width="9.140625" style="457"/>
    <col min="10014" max="10014" width="10.85546875" style="457" customWidth="1"/>
    <col min="10015" max="10018" width="9.140625" style="457"/>
    <col min="10019" max="10019" width="10.140625" style="457" bestFit="1" customWidth="1"/>
    <col min="10020" max="10239" width="9.140625" style="457"/>
    <col min="10240" max="10240" width="25.42578125" style="457" customWidth="1"/>
    <col min="10241" max="10241" width="7.5703125" style="457" customWidth="1"/>
    <col min="10242" max="10242" width="8.140625" style="457" customWidth="1"/>
    <col min="10243" max="10244" width="7.28515625" style="457" customWidth="1"/>
    <col min="10245" max="10245" width="9.85546875" style="457" customWidth="1"/>
    <col min="10246" max="10246" width="9.5703125" style="457" customWidth="1"/>
    <col min="10247" max="10247" width="7.140625" style="457" customWidth="1"/>
    <col min="10248" max="10248" width="7.28515625" style="457" customWidth="1"/>
    <col min="10249" max="10249" width="8.140625" style="457" customWidth="1"/>
    <col min="10250" max="10250" width="7.42578125" style="457" customWidth="1"/>
    <col min="10251" max="10251" width="6.7109375" style="457" customWidth="1"/>
    <col min="10252" max="10252" width="14.28515625" style="457" customWidth="1"/>
    <col min="10253" max="10253" width="9.85546875" style="457" bestFit="1" customWidth="1"/>
    <col min="10254" max="10254" width="8" style="457" customWidth="1"/>
    <col min="10255" max="10255" width="6.85546875" style="457" customWidth="1"/>
    <col min="10256" max="10269" width="9.140625" style="457"/>
    <col min="10270" max="10270" width="10.85546875" style="457" customWidth="1"/>
    <col min="10271" max="10274" width="9.140625" style="457"/>
    <col min="10275" max="10275" width="10.140625" style="457" bestFit="1" customWidth="1"/>
    <col min="10276" max="10495" width="9.140625" style="457"/>
    <col min="10496" max="10496" width="25.42578125" style="457" customWidth="1"/>
    <col min="10497" max="10497" width="7.5703125" style="457" customWidth="1"/>
    <col min="10498" max="10498" width="8.140625" style="457" customWidth="1"/>
    <col min="10499" max="10500" width="7.28515625" style="457" customWidth="1"/>
    <col min="10501" max="10501" width="9.85546875" style="457" customWidth="1"/>
    <col min="10502" max="10502" width="9.5703125" style="457" customWidth="1"/>
    <col min="10503" max="10503" width="7.140625" style="457" customWidth="1"/>
    <col min="10504" max="10504" width="7.28515625" style="457" customWidth="1"/>
    <col min="10505" max="10505" width="8.140625" style="457" customWidth="1"/>
    <col min="10506" max="10506" width="7.42578125" style="457" customWidth="1"/>
    <col min="10507" max="10507" width="6.7109375" style="457" customWidth="1"/>
    <col min="10508" max="10508" width="14.28515625" style="457" customWidth="1"/>
    <col min="10509" max="10509" width="9.85546875" style="457" bestFit="1" customWidth="1"/>
    <col min="10510" max="10510" width="8" style="457" customWidth="1"/>
    <col min="10511" max="10511" width="6.85546875" style="457" customWidth="1"/>
    <col min="10512" max="10525" width="9.140625" style="457"/>
    <col min="10526" max="10526" width="10.85546875" style="457" customWidth="1"/>
    <col min="10527" max="10530" width="9.140625" style="457"/>
    <col min="10531" max="10531" width="10.140625" style="457" bestFit="1" customWidth="1"/>
    <col min="10532" max="10751" width="9.140625" style="457"/>
    <col min="10752" max="10752" width="25.42578125" style="457" customWidth="1"/>
    <col min="10753" max="10753" width="7.5703125" style="457" customWidth="1"/>
    <col min="10754" max="10754" width="8.140625" style="457" customWidth="1"/>
    <col min="10755" max="10756" width="7.28515625" style="457" customWidth="1"/>
    <col min="10757" max="10757" width="9.85546875" style="457" customWidth="1"/>
    <col min="10758" max="10758" width="9.5703125" style="457" customWidth="1"/>
    <col min="10759" max="10759" width="7.140625" style="457" customWidth="1"/>
    <col min="10760" max="10760" width="7.28515625" style="457" customWidth="1"/>
    <col min="10761" max="10761" width="8.140625" style="457" customWidth="1"/>
    <col min="10762" max="10762" width="7.42578125" style="457" customWidth="1"/>
    <col min="10763" max="10763" width="6.7109375" style="457" customWidth="1"/>
    <col min="10764" max="10764" width="14.28515625" style="457" customWidth="1"/>
    <col min="10765" max="10765" width="9.85546875" style="457" bestFit="1" customWidth="1"/>
    <col min="10766" max="10766" width="8" style="457" customWidth="1"/>
    <col min="10767" max="10767" width="6.85546875" style="457" customWidth="1"/>
    <col min="10768" max="10781" width="9.140625" style="457"/>
    <col min="10782" max="10782" width="10.85546875" style="457" customWidth="1"/>
    <col min="10783" max="10786" width="9.140625" style="457"/>
    <col min="10787" max="10787" width="10.140625" style="457" bestFit="1" customWidth="1"/>
    <col min="10788" max="11007" width="9.140625" style="457"/>
    <col min="11008" max="11008" width="25.42578125" style="457" customWidth="1"/>
    <col min="11009" max="11009" width="7.5703125" style="457" customWidth="1"/>
    <col min="11010" max="11010" width="8.140625" style="457" customWidth="1"/>
    <col min="11011" max="11012" width="7.28515625" style="457" customWidth="1"/>
    <col min="11013" max="11013" width="9.85546875" style="457" customWidth="1"/>
    <col min="11014" max="11014" width="9.5703125" style="457" customWidth="1"/>
    <col min="11015" max="11015" width="7.140625" style="457" customWidth="1"/>
    <col min="11016" max="11016" width="7.28515625" style="457" customWidth="1"/>
    <col min="11017" max="11017" width="8.140625" style="457" customWidth="1"/>
    <col min="11018" max="11018" width="7.42578125" style="457" customWidth="1"/>
    <col min="11019" max="11019" width="6.7109375" style="457" customWidth="1"/>
    <col min="11020" max="11020" width="14.28515625" style="457" customWidth="1"/>
    <col min="11021" max="11021" width="9.85546875" style="457" bestFit="1" customWidth="1"/>
    <col min="11022" max="11022" width="8" style="457" customWidth="1"/>
    <col min="11023" max="11023" width="6.85546875" style="457" customWidth="1"/>
    <col min="11024" max="11037" width="9.140625" style="457"/>
    <col min="11038" max="11038" width="10.85546875" style="457" customWidth="1"/>
    <col min="11039" max="11042" width="9.140625" style="457"/>
    <col min="11043" max="11043" width="10.140625" style="457" bestFit="1" customWidth="1"/>
    <col min="11044" max="11263" width="9.140625" style="457"/>
    <col min="11264" max="11264" width="25.42578125" style="457" customWidth="1"/>
    <col min="11265" max="11265" width="7.5703125" style="457" customWidth="1"/>
    <col min="11266" max="11266" width="8.140625" style="457" customWidth="1"/>
    <col min="11267" max="11268" width="7.28515625" style="457" customWidth="1"/>
    <col min="11269" max="11269" width="9.85546875" style="457" customWidth="1"/>
    <col min="11270" max="11270" width="9.5703125" style="457" customWidth="1"/>
    <col min="11271" max="11271" width="7.140625" style="457" customWidth="1"/>
    <col min="11272" max="11272" width="7.28515625" style="457" customWidth="1"/>
    <col min="11273" max="11273" width="8.140625" style="457" customWidth="1"/>
    <col min="11274" max="11274" width="7.42578125" style="457" customWidth="1"/>
    <col min="11275" max="11275" width="6.7109375" style="457" customWidth="1"/>
    <col min="11276" max="11276" width="14.28515625" style="457" customWidth="1"/>
    <col min="11277" max="11277" width="9.85546875" style="457" bestFit="1" customWidth="1"/>
    <col min="11278" max="11278" width="8" style="457" customWidth="1"/>
    <col min="11279" max="11279" width="6.85546875" style="457" customWidth="1"/>
    <col min="11280" max="11293" width="9.140625" style="457"/>
    <col min="11294" max="11294" width="10.85546875" style="457" customWidth="1"/>
    <col min="11295" max="11298" width="9.140625" style="457"/>
    <col min="11299" max="11299" width="10.140625" style="457" bestFit="1" customWidth="1"/>
    <col min="11300" max="11519" width="9.140625" style="457"/>
    <col min="11520" max="11520" width="25.42578125" style="457" customWidth="1"/>
    <col min="11521" max="11521" width="7.5703125" style="457" customWidth="1"/>
    <col min="11522" max="11522" width="8.140625" style="457" customWidth="1"/>
    <col min="11523" max="11524" width="7.28515625" style="457" customWidth="1"/>
    <col min="11525" max="11525" width="9.85546875" style="457" customWidth="1"/>
    <col min="11526" max="11526" width="9.5703125" style="457" customWidth="1"/>
    <col min="11527" max="11527" width="7.140625" style="457" customWidth="1"/>
    <col min="11528" max="11528" width="7.28515625" style="457" customWidth="1"/>
    <col min="11529" max="11529" width="8.140625" style="457" customWidth="1"/>
    <col min="11530" max="11530" width="7.42578125" style="457" customWidth="1"/>
    <col min="11531" max="11531" width="6.7109375" style="457" customWidth="1"/>
    <col min="11532" max="11532" width="14.28515625" style="457" customWidth="1"/>
    <col min="11533" max="11533" width="9.85546875" style="457" bestFit="1" customWidth="1"/>
    <col min="11534" max="11534" width="8" style="457" customWidth="1"/>
    <col min="11535" max="11535" width="6.85546875" style="457" customWidth="1"/>
    <col min="11536" max="11549" width="9.140625" style="457"/>
    <col min="11550" max="11550" width="10.85546875" style="457" customWidth="1"/>
    <col min="11551" max="11554" width="9.140625" style="457"/>
    <col min="11555" max="11555" width="10.140625" style="457" bestFit="1" customWidth="1"/>
    <col min="11556" max="11775" width="9.140625" style="457"/>
    <col min="11776" max="11776" width="25.42578125" style="457" customWidth="1"/>
    <col min="11777" max="11777" width="7.5703125" style="457" customWidth="1"/>
    <col min="11778" max="11778" width="8.140625" style="457" customWidth="1"/>
    <col min="11779" max="11780" width="7.28515625" style="457" customWidth="1"/>
    <col min="11781" max="11781" width="9.85546875" style="457" customWidth="1"/>
    <col min="11782" max="11782" width="9.5703125" style="457" customWidth="1"/>
    <col min="11783" max="11783" width="7.140625" style="457" customWidth="1"/>
    <col min="11784" max="11784" width="7.28515625" style="457" customWidth="1"/>
    <col min="11785" max="11785" width="8.140625" style="457" customWidth="1"/>
    <col min="11786" max="11786" width="7.42578125" style="457" customWidth="1"/>
    <col min="11787" max="11787" width="6.7109375" style="457" customWidth="1"/>
    <col min="11788" max="11788" width="14.28515625" style="457" customWidth="1"/>
    <col min="11789" max="11789" width="9.85546875" style="457" bestFit="1" customWidth="1"/>
    <col min="11790" max="11790" width="8" style="457" customWidth="1"/>
    <col min="11791" max="11791" width="6.85546875" style="457" customWidth="1"/>
    <col min="11792" max="11805" width="9.140625" style="457"/>
    <col min="11806" max="11806" width="10.85546875" style="457" customWidth="1"/>
    <col min="11807" max="11810" width="9.140625" style="457"/>
    <col min="11811" max="11811" width="10.140625" style="457" bestFit="1" customWidth="1"/>
    <col min="11812" max="12031" width="9.140625" style="457"/>
    <col min="12032" max="12032" width="25.42578125" style="457" customWidth="1"/>
    <col min="12033" max="12033" width="7.5703125" style="457" customWidth="1"/>
    <col min="12034" max="12034" width="8.140625" style="457" customWidth="1"/>
    <col min="12035" max="12036" width="7.28515625" style="457" customWidth="1"/>
    <col min="12037" max="12037" width="9.85546875" style="457" customWidth="1"/>
    <col min="12038" max="12038" width="9.5703125" style="457" customWidth="1"/>
    <col min="12039" max="12039" width="7.140625" style="457" customWidth="1"/>
    <col min="12040" max="12040" width="7.28515625" style="457" customWidth="1"/>
    <col min="12041" max="12041" width="8.140625" style="457" customWidth="1"/>
    <col min="12042" max="12042" width="7.42578125" style="457" customWidth="1"/>
    <col min="12043" max="12043" width="6.7109375" style="457" customWidth="1"/>
    <col min="12044" max="12044" width="14.28515625" style="457" customWidth="1"/>
    <col min="12045" max="12045" width="9.85546875" style="457" bestFit="1" customWidth="1"/>
    <col min="12046" max="12046" width="8" style="457" customWidth="1"/>
    <col min="12047" max="12047" width="6.85546875" style="457" customWidth="1"/>
    <col min="12048" max="12061" width="9.140625" style="457"/>
    <col min="12062" max="12062" width="10.85546875" style="457" customWidth="1"/>
    <col min="12063" max="12066" width="9.140625" style="457"/>
    <col min="12067" max="12067" width="10.140625" style="457" bestFit="1" customWidth="1"/>
    <col min="12068" max="12287" width="9.140625" style="457"/>
    <col min="12288" max="12288" width="25.42578125" style="457" customWidth="1"/>
    <col min="12289" max="12289" width="7.5703125" style="457" customWidth="1"/>
    <col min="12290" max="12290" width="8.140625" style="457" customWidth="1"/>
    <col min="12291" max="12292" width="7.28515625" style="457" customWidth="1"/>
    <col min="12293" max="12293" width="9.85546875" style="457" customWidth="1"/>
    <col min="12294" max="12294" width="9.5703125" style="457" customWidth="1"/>
    <col min="12295" max="12295" width="7.140625" style="457" customWidth="1"/>
    <col min="12296" max="12296" width="7.28515625" style="457" customWidth="1"/>
    <col min="12297" max="12297" width="8.140625" style="457" customWidth="1"/>
    <col min="12298" max="12298" width="7.42578125" style="457" customWidth="1"/>
    <col min="12299" max="12299" width="6.7109375" style="457" customWidth="1"/>
    <col min="12300" max="12300" width="14.28515625" style="457" customWidth="1"/>
    <col min="12301" max="12301" width="9.85546875" style="457" bestFit="1" customWidth="1"/>
    <col min="12302" max="12302" width="8" style="457" customWidth="1"/>
    <col min="12303" max="12303" width="6.85546875" style="457" customWidth="1"/>
    <col min="12304" max="12317" width="9.140625" style="457"/>
    <col min="12318" max="12318" width="10.85546875" style="457" customWidth="1"/>
    <col min="12319" max="12322" width="9.140625" style="457"/>
    <col min="12323" max="12323" width="10.140625" style="457" bestFit="1" customWidth="1"/>
    <col min="12324" max="12543" width="9.140625" style="457"/>
    <col min="12544" max="12544" width="25.42578125" style="457" customWidth="1"/>
    <col min="12545" max="12545" width="7.5703125" style="457" customWidth="1"/>
    <col min="12546" max="12546" width="8.140625" style="457" customWidth="1"/>
    <col min="12547" max="12548" width="7.28515625" style="457" customWidth="1"/>
    <col min="12549" max="12549" width="9.85546875" style="457" customWidth="1"/>
    <col min="12550" max="12550" width="9.5703125" style="457" customWidth="1"/>
    <col min="12551" max="12551" width="7.140625" style="457" customWidth="1"/>
    <col min="12552" max="12552" width="7.28515625" style="457" customWidth="1"/>
    <col min="12553" max="12553" width="8.140625" style="457" customWidth="1"/>
    <col min="12554" max="12554" width="7.42578125" style="457" customWidth="1"/>
    <col min="12555" max="12555" width="6.7109375" style="457" customWidth="1"/>
    <col min="12556" max="12556" width="14.28515625" style="457" customWidth="1"/>
    <col min="12557" max="12557" width="9.85546875" style="457" bestFit="1" customWidth="1"/>
    <col min="12558" max="12558" width="8" style="457" customWidth="1"/>
    <col min="12559" max="12559" width="6.85546875" style="457" customWidth="1"/>
    <col min="12560" max="12573" width="9.140625" style="457"/>
    <col min="12574" max="12574" width="10.85546875" style="457" customWidth="1"/>
    <col min="12575" max="12578" width="9.140625" style="457"/>
    <col min="12579" max="12579" width="10.140625" style="457" bestFit="1" customWidth="1"/>
    <col min="12580" max="12799" width="9.140625" style="457"/>
    <col min="12800" max="12800" width="25.42578125" style="457" customWidth="1"/>
    <col min="12801" max="12801" width="7.5703125" style="457" customWidth="1"/>
    <col min="12802" max="12802" width="8.140625" style="457" customWidth="1"/>
    <col min="12803" max="12804" width="7.28515625" style="457" customWidth="1"/>
    <col min="12805" max="12805" width="9.85546875" style="457" customWidth="1"/>
    <col min="12806" max="12806" width="9.5703125" style="457" customWidth="1"/>
    <col min="12807" max="12807" width="7.140625" style="457" customWidth="1"/>
    <col min="12808" max="12808" width="7.28515625" style="457" customWidth="1"/>
    <col min="12809" max="12809" width="8.140625" style="457" customWidth="1"/>
    <col min="12810" max="12810" width="7.42578125" style="457" customWidth="1"/>
    <col min="12811" max="12811" width="6.7109375" style="457" customWidth="1"/>
    <col min="12812" max="12812" width="14.28515625" style="457" customWidth="1"/>
    <col min="12813" max="12813" width="9.85546875" style="457" bestFit="1" customWidth="1"/>
    <col min="12814" max="12814" width="8" style="457" customWidth="1"/>
    <col min="12815" max="12815" width="6.85546875" style="457" customWidth="1"/>
    <col min="12816" max="12829" width="9.140625" style="457"/>
    <col min="12830" max="12830" width="10.85546875" style="457" customWidth="1"/>
    <col min="12831" max="12834" width="9.140625" style="457"/>
    <col min="12835" max="12835" width="10.140625" style="457" bestFit="1" customWidth="1"/>
    <col min="12836" max="13055" width="9.140625" style="457"/>
    <col min="13056" max="13056" width="25.42578125" style="457" customWidth="1"/>
    <col min="13057" max="13057" width="7.5703125" style="457" customWidth="1"/>
    <col min="13058" max="13058" width="8.140625" style="457" customWidth="1"/>
    <col min="13059" max="13060" width="7.28515625" style="457" customWidth="1"/>
    <col min="13061" max="13061" width="9.85546875" style="457" customWidth="1"/>
    <col min="13062" max="13062" width="9.5703125" style="457" customWidth="1"/>
    <col min="13063" max="13063" width="7.140625" style="457" customWidth="1"/>
    <col min="13064" max="13064" width="7.28515625" style="457" customWidth="1"/>
    <col min="13065" max="13065" width="8.140625" style="457" customWidth="1"/>
    <col min="13066" max="13066" width="7.42578125" style="457" customWidth="1"/>
    <col min="13067" max="13067" width="6.7109375" style="457" customWidth="1"/>
    <col min="13068" max="13068" width="14.28515625" style="457" customWidth="1"/>
    <col min="13069" max="13069" width="9.85546875" style="457" bestFit="1" customWidth="1"/>
    <col min="13070" max="13070" width="8" style="457" customWidth="1"/>
    <col min="13071" max="13071" width="6.85546875" style="457" customWidth="1"/>
    <col min="13072" max="13085" width="9.140625" style="457"/>
    <col min="13086" max="13086" width="10.85546875" style="457" customWidth="1"/>
    <col min="13087" max="13090" width="9.140625" style="457"/>
    <col min="13091" max="13091" width="10.140625" style="457" bestFit="1" customWidth="1"/>
    <col min="13092" max="13311" width="9.140625" style="457"/>
    <col min="13312" max="13312" width="25.42578125" style="457" customWidth="1"/>
    <col min="13313" max="13313" width="7.5703125" style="457" customWidth="1"/>
    <col min="13314" max="13314" width="8.140625" style="457" customWidth="1"/>
    <col min="13315" max="13316" width="7.28515625" style="457" customWidth="1"/>
    <col min="13317" max="13317" width="9.85546875" style="457" customWidth="1"/>
    <col min="13318" max="13318" width="9.5703125" style="457" customWidth="1"/>
    <col min="13319" max="13319" width="7.140625" style="457" customWidth="1"/>
    <col min="13320" max="13320" width="7.28515625" style="457" customWidth="1"/>
    <col min="13321" max="13321" width="8.140625" style="457" customWidth="1"/>
    <col min="13322" max="13322" width="7.42578125" style="457" customWidth="1"/>
    <col min="13323" max="13323" width="6.7109375" style="457" customWidth="1"/>
    <col min="13324" max="13324" width="14.28515625" style="457" customWidth="1"/>
    <col min="13325" max="13325" width="9.85546875" style="457" bestFit="1" customWidth="1"/>
    <col min="13326" max="13326" width="8" style="457" customWidth="1"/>
    <col min="13327" max="13327" width="6.85546875" style="457" customWidth="1"/>
    <col min="13328" max="13341" width="9.140625" style="457"/>
    <col min="13342" max="13342" width="10.85546875" style="457" customWidth="1"/>
    <col min="13343" max="13346" width="9.140625" style="457"/>
    <col min="13347" max="13347" width="10.140625" style="457" bestFit="1" customWidth="1"/>
    <col min="13348" max="13567" width="9.140625" style="457"/>
    <col min="13568" max="13568" width="25.42578125" style="457" customWidth="1"/>
    <col min="13569" max="13569" width="7.5703125" style="457" customWidth="1"/>
    <col min="13570" max="13570" width="8.140625" style="457" customWidth="1"/>
    <col min="13571" max="13572" width="7.28515625" style="457" customWidth="1"/>
    <col min="13573" max="13573" width="9.85546875" style="457" customWidth="1"/>
    <col min="13574" max="13574" width="9.5703125" style="457" customWidth="1"/>
    <col min="13575" max="13575" width="7.140625" style="457" customWidth="1"/>
    <col min="13576" max="13576" width="7.28515625" style="457" customWidth="1"/>
    <col min="13577" max="13577" width="8.140625" style="457" customWidth="1"/>
    <col min="13578" max="13578" width="7.42578125" style="457" customWidth="1"/>
    <col min="13579" max="13579" width="6.7109375" style="457" customWidth="1"/>
    <col min="13580" max="13580" width="14.28515625" style="457" customWidth="1"/>
    <col min="13581" max="13581" width="9.85546875" style="457" bestFit="1" customWidth="1"/>
    <col min="13582" max="13582" width="8" style="457" customWidth="1"/>
    <col min="13583" max="13583" width="6.85546875" style="457" customWidth="1"/>
    <col min="13584" max="13597" width="9.140625" style="457"/>
    <col min="13598" max="13598" width="10.85546875" style="457" customWidth="1"/>
    <col min="13599" max="13602" width="9.140625" style="457"/>
    <col min="13603" max="13603" width="10.140625" style="457" bestFit="1" customWidth="1"/>
    <col min="13604" max="13823" width="9.140625" style="457"/>
    <col min="13824" max="13824" width="25.42578125" style="457" customWidth="1"/>
    <col min="13825" max="13825" width="7.5703125" style="457" customWidth="1"/>
    <col min="13826" max="13826" width="8.140625" style="457" customWidth="1"/>
    <col min="13827" max="13828" width="7.28515625" style="457" customWidth="1"/>
    <col min="13829" max="13829" width="9.85546875" style="457" customWidth="1"/>
    <col min="13830" max="13830" width="9.5703125" style="457" customWidth="1"/>
    <col min="13831" max="13831" width="7.140625" style="457" customWidth="1"/>
    <col min="13832" max="13832" width="7.28515625" style="457" customWidth="1"/>
    <col min="13833" max="13833" width="8.140625" style="457" customWidth="1"/>
    <col min="13834" max="13834" width="7.42578125" style="457" customWidth="1"/>
    <col min="13835" max="13835" width="6.7109375" style="457" customWidth="1"/>
    <col min="13836" max="13836" width="14.28515625" style="457" customWidth="1"/>
    <col min="13837" max="13837" width="9.85546875" style="457" bestFit="1" customWidth="1"/>
    <col min="13838" max="13838" width="8" style="457" customWidth="1"/>
    <col min="13839" max="13839" width="6.85546875" style="457" customWidth="1"/>
    <col min="13840" max="13853" width="9.140625" style="457"/>
    <col min="13854" max="13854" width="10.85546875" style="457" customWidth="1"/>
    <col min="13855" max="13858" width="9.140625" style="457"/>
    <col min="13859" max="13859" width="10.140625" style="457" bestFit="1" customWidth="1"/>
    <col min="13860" max="14079" width="9.140625" style="457"/>
    <col min="14080" max="14080" width="25.42578125" style="457" customWidth="1"/>
    <col min="14081" max="14081" width="7.5703125" style="457" customWidth="1"/>
    <col min="14082" max="14082" width="8.140625" style="457" customWidth="1"/>
    <col min="14083" max="14084" width="7.28515625" style="457" customWidth="1"/>
    <col min="14085" max="14085" width="9.85546875" style="457" customWidth="1"/>
    <col min="14086" max="14086" width="9.5703125" style="457" customWidth="1"/>
    <col min="14087" max="14087" width="7.140625" style="457" customWidth="1"/>
    <col min="14088" max="14088" width="7.28515625" style="457" customWidth="1"/>
    <col min="14089" max="14089" width="8.140625" style="457" customWidth="1"/>
    <col min="14090" max="14090" width="7.42578125" style="457" customWidth="1"/>
    <col min="14091" max="14091" width="6.7109375" style="457" customWidth="1"/>
    <col min="14092" max="14092" width="14.28515625" style="457" customWidth="1"/>
    <col min="14093" max="14093" width="9.85546875" style="457" bestFit="1" customWidth="1"/>
    <col min="14094" max="14094" width="8" style="457" customWidth="1"/>
    <col min="14095" max="14095" width="6.85546875" style="457" customWidth="1"/>
    <col min="14096" max="14109" width="9.140625" style="457"/>
    <col min="14110" max="14110" width="10.85546875" style="457" customWidth="1"/>
    <col min="14111" max="14114" width="9.140625" style="457"/>
    <col min="14115" max="14115" width="10.140625" style="457" bestFit="1" customWidth="1"/>
    <col min="14116" max="14335" width="9.140625" style="457"/>
    <col min="14336" max="14336" width="25.42578125" style="457" customWidth="1"/>
    <col min="14337" max="14337" width="7.5703125" style="457" customWidth="1"/>
    <col min="14338" max="14338" width="8.140625" style="457" customWidth="1"/>
    <col min="14339" max="14340" width="7.28515625" style="457" customWidth="1"/>
    <col min="14341" max="14341" width="9.85546875" style="457" customWidth="1"/>
    <col min="14342" max="14342" width="9.5703125" style="457" customWidth="1"/>
    <col min="14343" max="14343" width="7.140625" style="457" customWidth="1"/>
    <col min="14344" max="14344" width="7.28515625" style="457" customWidth="1"/>
    <col min="14345" max="14345" width="8.140625" style="457" customWidth="1"/>
    <col min="14346" max="14346" width="7.42578125" style="457" customWidth="1"/>
    <col min="14347" max="14347" width="6.7109375" style="457" customWidth="1"/>
    <col min="14348" max="14348" width="14.28515625" style="457" customWidth="1"/>
    <col min="14349" max="14349" width="9.85546875" style="457" bestFit="1" customWidth="1"/>
    <col min="14350" max="14350" width="8" style="457" customWidth="1"/>
    <col min="14351" max="14351" width="6.85546875" style="457" customWidth="1"/>
    <col min="14352" max="14365" width="9.140625" style="457"/>
    <col min="14366" max="14366" width="10.85546875" style="457" customWidth="1"/>
    <col min="14367" max="14370" width="9.140625" style="457"/>
    <col min="14371" max="14371" width="10.140625" style="457" bestFit="1" customWidth="1"/>
    <col min="14372" max="14591" width="9.140625" style="457"/>
    <col min="14592" max="14592" width="25.42578125" style="457" customWidth="1"/>
    <col min="14593" max="14593" width="7.5703125" style="457" customWidth="1"/>
    <col min="14594" max="14594" width="8.140625" style="457" customWidth="1"/>
    <col min="14595" max="14596" width="7.28515625" style="457" customWidth="1"/>
    <col min="14597" max="14597" width="9.85546875" style="457" customWidth="1"/>
    <col min="14598" max="14598" width="9.5703125" style="457" customWidth="1"/>
    <col min="14599" max="14599" width="7.140625" style="457" customWidth="1"/>
    <col min="14600" max="14600" width="7.28515625" style="457" customWidth="1"/>
    <col min="14601" max="14601" width="8.140625" style="457" customWidth="1"/>
    <col min="14602" max="14602" width="7.42578125" style="457" customWidth="1"/>
    <col min="14603" max="14603" width="6.7109375" style="457" customWidth="1"/>
    <col min="14604" max="14604" width="14.28515625" style="457" customWidth="1"/>
    <col min="14605" max="14605" width="9.85546875" style="457" bestFit="1" customWidth="1"/>
    <col min="14606" max="14606" width="8" style="457" customWidth="1"/>
    <col min="14607" max="14607" width="6.85546875" style="457" customWidth="1"/>
    <col min="14608" max="14621" width="9.140625" style="457"/>
    <col min="14622" max="14622" width="10.85546875" style="457" customWidth="1"/>
    <col min="14623" max="14626" width="9.140625" style="457"/>
    <col min="14627" max="14627" width="10.140625" style="457" bestFit="1" customWidth="1"/>
    <col min="14628" max="14847" width="9.140625" style="457"/>
    <col min="14848" max="14848" width="25.42578125" style="457" customWidth="1"/>
    <col min="14849" max="14849" width="7.5703125" style="457" customWidth="1"/>
    <col min="14850" max="14850" width="8.140625" style="457" customWidth="1"/>
    <col min="14851" max="14852" width="7.28515625" style="457" customWidth="1"/>
    <col min="14853" max="14853" width="9.85546875" style="457" customWidth="1"/>
    <col min="14854" max="14854" width="9.5703125" style="457" customWidth="1"/>
    <col min="14855" max="14855" width="7.140625" style="457" customWidth="1"/>
    <col min="14856" max="14856" width="7.28515625" style="457" customWidth="1"/>
    <col min="14857" max="14857" width="8.140625" style="457" customWidth="1"/>
    <col min="14858" max="14858" width="7.42578125" style="457" customWidth="1"/>
    <col min="14859" max="14859" width="6.7109375" style="457" customWidth="1"/>
    <col min="14860" max="14860" width="14.28515625" style="457" customWidth="1"/>
    <col min="14861" max="14861" width="9.85546875" style="457" bestFit="1" customWidth="1"/>
    <col min="14862" max="14862" width="8" style="457" customWidth="1"/>
    <col min="14863" max="14863" width="6.85546875" style="457" customWidth="1"/>
    <col min="14864" max="14877" width="9.140625" style="457"/>
    <col min="14878" max="14878" width="10.85546875" style="457" customWidth="1"/>
    <col min="14879" max="14882" width="9.140625" style="457"/>
    <col min="14883" max="14883" width="10.140625" style="457" bestFit="1" customWidth="1"/>
    <col min="14884" max="15103" width="9.140625" style="457"/>
    <col min="15104" max="15104" width="25.42578125" style="457" customWidth="1"/>
    <col min="15105" max="15105" width="7.5703125" style="457" customWidth="1"/>
    <col min="15106" max="15106" width="8.140625" style="457" customWidth="1"/>
    <col min="15107" max="15108" width="7.28515625" style="457" customWidth="1"/>
    <col min="15109" max="15109" width="9.85546875" style="457" customWidth="1"/>
    <col min="15110" max="15110" width="9.5703125" style="457" customWidth="1"/>
    <col min="15111" max="15111" width="7.140625" style="457" customWidth="1"/>
    <col min="15112" max="15112" width="7.28515625" style="457" customWidth="1"/>
    <col min="15113" max="15113" width="8.140625" style="457" customWidth="1"/>
    <col min="15114" max="15114" width="7.42578125" style="457" customWidth="1"/>
    <col min="15115" max="15115" width="6.7109375" style="457" customWidth="1"/>
    <col min="15116" max="15116" width="14.28515625" style="457" customWidth="1"/>
    <col min="15117" max="15117" width="9.85546875" style="457" bestFit="1" customWidth="1"/>
    <col min="15118" max="15118" width="8" style="457" customWidth="1"/>
    <col min="15119" max="15119" width="6.85546875" style="457" customWidth="1"/>
    <col min="15120" max="15133" width="9.140625" style="457"/>
    <col min="15134" max="15134" width="10.85546875" style="457" customWidth="1"/>
    <col min="15135" max="15138" width="9.140625" style="457"/>
    <col min="15139" max="15139" width="10.140625" style="457" bestFit="1" customWidth="1"/>
    <col min="15140" max="15359" width="9.140625" style="457"/>
    <col min="15360" max="15360" width="25.42578125" style="457" customWidth="1"/>
    <col min="15361" max="15361" width="7.5703125" style="457" customWidth="1"/>
    <col min="15362" max="15362" width="8.140625" style="457" customWidth="1"/>
    <col min="15363" max="15364" width="7.28515625" style="457" customWidth="1"/>
    <col min="15365" max="15365" width="9.85546875" style="457" customWidth="1"/>
    <col min="15366" max="15366" width="9.5703125" style="457" customWidth="1"/>
    <col min="15367" max="15367" width="7.140625" style="457" customWidth="1"/>
    <col min="15368" max="15368" width="7.28515625" style="457" customWidth="1"/>
    <col min="15369" max="15369" width="8.140625" style="457" customWidth="1"/>
    <col min="15370" max="15370" width="7.42578125" style="457" customWidth="1"/>
    <col min="15371" max="15371" width="6.7109375" style="457" customWidth="1"/>
    <col min="15372" max="15372" width="14.28515625" style="457" customWidth="1"/>
    <col min="15373" max="15373" width="9.85546875" style="457" bestFit="1" customWidth="1"/>
    <col min="15374" max="15374" width="8" style="457" customWidth="1"/>
    <col min="15375" max="15375" width="6.85546875" style="457" customWidth="1"/>
    <col min="15376" max="15389" width="9.140625" style="457"/>
    <col min="15390" max="15390" width="10.85546875" style="457" customWidth="1"/>
    <col min="15391" max="15394" width="9.140625" style="457"/>
    <col min="15395" max="15395" width="10.140625" style="457" bestFit="1" customWidth="1"/>
    <col min="15396" max="15615" width="9.140625" style="457"/>
    <col min="15616" max="15616" width="25.42578125" style="457" customWidth="1"/>
    <col min="15617" max="15617" width="7.5703125" style="457" customWidth="1"/>
    <col min="15618" max="15618" width="8.140625" style="457" customWidth="1"/>
    <col min="15619" max="15620" width="7.28515625" style="457" customWidth="1"/>
    <col min="15621" max="15621" width="9.85546875" style="457" customWidth="1"/>
    <col min="15622" max="15622" width="9.5703125" style="457" customWidth="1"/>
    <col min="15623" max="15623" width="7.140625" style="457" customWidth="1"/>
    <col min="15624" max="15624" width="7.28515625" style="457" customWidth="1"/>
    <col min="15625" max="15625" width="8.140625" style="457" customWidth="1"/>
    <col min="15626" max="15626" width="7.42578125" style="457" customWidth="1"/>
    <col min="15627" max="15627" width="6.7109375" style="457" customWidth="1"/>
    <col min="15628" max="15628" width="14.28515625" style="457" customWidth="1"/>
    <col min="15629" max="15629" width="9.85546875" style="457" bestFit="1" customWidth="1"/>
    <col min="15630" max="15630" width="8" style="457" customWidth="1"/>
    <col min="15631" max="15631" width="6.85546875" style="457" customWidth="1"/>
    <col min="15632" max="15645" width="9.140625" style="457"/>
    <col min="15646" max="15646" width="10.85546875" style="457" customWidth="1"/>
    <col min="15647" max="15650" width="9.140625" style="457"/>
    <col min="15651" max="15651" width="10.140625" style="457" bestFit="1" customWidth="1"/>
    <col min="15652" max="15871" width="9.140625" style="457"/>
    <col min="15872" max="15872" width="25.42578125" style="457" customWidth="1"/>
    <col min="15873" max="15873" width="7.5703125" style="457" customWidth="1"/>
    <col min="15874" max="15874" width="8.140625" style="457" customWidth="1"/>
    <col min="15875" max="15876" width="7.28515625" style="457" customWidth="1"/>
    <col min="15877" max="15877" width="9.85546875" style="457" customWidth="1"/>
    <col min="15878" max="15878" width="9.5703125" style="457" customWidth="1"/>
    <col min="15879" max="15879" width="7.140625" style="457" customWidth="1"/>
    <col min="15880" max="15880" width="7.28515625" style="457" customWidth="1"/>
    <col min="15881" max="15881" width="8.140625" style="457" customWidth="1"/>
    <col min="15882" max="15882" width="7.42578125" style="457" customWidth="1"/>
    <col min="15883" max="15883" width="6.7109375" style="457" customWidth="1"/>
    <col min="15884" max="15884" width="14.28515625" style="457" customWidth="1"/>
    <col min="15885" max="15885" width="9.85546875" style="457" bestFit="1" customWidth="1"/>
    <col min="15886" max="15886" width="8" style="457" customWidth="1"/>
    <col min="15887" max="15887" width="6.85546875" style="457" customWidth="1"/>
    <col min="15888" max="15901" width="9.140625" style="457"/>
    <col min="15902" max="15902" width="10.85546875" style="457" customWidth="1"/>
    <col min="15903" max="15906" width="9.140625" style="457"/>
    <col min="15907" max="15907" width="10.140625" style="457" bestFit="1" customWidth="1"/>
    <col min="15908" max="16127" width="9.140625" style="457"/>
    <col min="16128" max="16128" width="25.42578125" style="457" customWidth="1"/>
    <col min="16129" max="16129" width="7.5703125" style="457" customWidth="1"/>
    <col min="16130" max="16130" width="8.140625" style="457" customWidth="1"/>
    <col min="16131" max="16132" width="7.28515625" style="457" customWidth="1"/>
    <col min="16133" max="16133" width="9.85546875" style="457" customWidth="1"/>
    <col min="16134" max="16134" width="9.5703125" style="457" customWidth="1"/>
    <col min="16135" max="16135" width="7.140625" style="457" customWidth="1"/>
    <col min="16136" max="16136" width="7.28515625" style="457" customWidth="1"/>
    <col min="16137" max="16137" width="8.140625" style="457" customWidth="1"/>
    <col min="16138" max="16138" width="7.42578125" style="457" customWidth="1"/>
    <col min="16139" max="16139" width="6.7109375" style="457" customWidth="1"/>
    <col min="16140" max="16140" width="14.28515625" style="457" customWidth="1"/>
    <col min="16141" max="16141" width="9.85546875" style="457" bestFit="1" customWidth="1"/>
    <col min="16142" max="16142" width="8" style="457" customWidth="1"/>
    <col min="16143" max="16143" width="6.85546875" style="457" customWidth="1"/>
    <col min="16144" max="16157" width="9.140625" style="457"/>
    <col min="16158" max="16158" width="10.85546875" style="457" customWidth="1"/>
    <col min="16159" max="16162" width="9.140625" style="457"/>
    <col min="16163" max="16163" width="10.140625" style="457" bestFit="1" customWidth="1"/>
    <col min="16164" max="16384" width="9.140625" style="457"/>
  </cols>
  <sheetData>
    <row r="1" spans="1:39" ht="15" customHeight="1" x14ac:dyDescent="0.25">
      <c r="R1" s="485"/>
      <c r="U1" s="486"/>
      <c r="V1" s="485"/>
      <c r="AI1" s="485"/>
    </row>
    <row r="2" spans="1:39" ht="15" customHeight="1" x14ac:dyDescent="0.25">
      <c r="K2"/>
      <c r="L2" s="160" t="s">
        <v>782</v>
      </c>
      <c r="R2" s="485"/>
      <c r="U2" s="486"/>
      <c r="V2" s="485"/>
      <c r="AI2" s="485"/>
    </row>
    <row r="3" spans="1:39" ht="15" customHeight="1" x14ac:dyDescent="0.25">
      <c r="K3"/>
      <c r="L3" s="160" t="s">
        <v>763</v>
      </c>
      <c r="M3" s="488"/>
      <c r="N3" s="488"/>
      <c r="O3" s="488"/>
      <c r="R3" s="485"/>
      <c r="U3" s="486"/>
      <c r="V3" s="485"/>
      <c r="AI3" s="485"/>
    </row>
    <row r="4" spans="1:39" ht="33.75" customHeight="1" x14ac:dyDescent="0.25">
      <c r="K4" s="547" t="s">
        <v>218</v>
      </c>
      <c r="L4" s="548" t="s">
        <v>219</v>
      </c>
      <c r="M4" s="488"/>
      <c r="N4" s="488"/>
      <c r="O4" s="488"/>
      <c r="R4" s="485"/>
      <c r="U4" s="486"/>
      <c r="V4" s="485"/>
      <c r="AI4" s="485"/>
    </row>
    <row r="5" spans="1:39" ht="15" customHeight="1" x14ac:dyDescent="0.25">
      <c r="I5" s="489"/>
      <c r="K5" s="542"/>
      <c r="L5" s="547"/>
      <c r="M5" s="488"/>
      <c r="N5" s="488"/>
      <c r="O5" s="488"/>
      <c r="R5" s="485"/>
      <c r="U5" s="486"/>
      <c r="V5" s="485"/>
      <c r="AI5" s="485"/>
    </row>
    <row r="6" spans="1:39" ht="15" customHeight="1" x14ac:dyDescent="0.25">
      <c r="K6" s="542"/>
      <c r="L6" s="549" t="s">
        <v>220</v>
      </c>
      <c r="R6" s="485"/>
      <c r="U6" s="486"/>
      <c r="V6" s="485"/>
      <c r="AI6" s="485"/>
    </row>
    <row r="7" spans="1:39" ht="15" customHeight="1" x14ac:dyDescent="0.25">
      <c r="K7" s="542"/>
      <c r="L7" s="549" t="s">
        <v>331</v>
      </c>
      <c r="M7" s="487"/>
      <c r="N7" s="487"/>
      <c r="O7" s="487"/>
      <c r="R7" s="485"/>
      <c r="U7" s="486"/>
      <c r="V7" s="485"/>
      <c r="AI7" s="485"/>
    </row>
    <row r="8" spans="1:39" ht="15" customHeight="1" x14ac:dyDescent="0.25">
      <c r="K8" s="542"/>
      <c r="L8" s="549" t="s">
        <v>332</v>
      </c>
      <c r="M8" s="487"/>
      <c r="N8" s="487"/>
      <c r="O8" s="487"/>
      <c r="R8" s="485"/>
      <c r="U8" s="486"/>
      <c r="V8" s="485"/>
      <c r="AI8" s="485"/>
    </row>
    <row r="9" spans="1:39" ht="15" customHeight="1" x14ac:dyDescent="0.25">
      <c r="L9" s="487"/>
      <c r="M9" s="487"/>
      <c r="N9" s="487"/>
      <c r="O9" s="487"/>
      <c r="R9" s="485"/>
      <c r="U9" s="486"/>
      <c r="V9" s="485"/>
      <c r="AI9" s="485"/>
    </row>
    <row r="10" spans="1:39" ht="26.25" customHeight="1" x14ac:dyDescent="0.4">
      <c r="A10" s="812" t="s">
        <v>711</v>
      </c>
      <c r="B10" s="812"/>
      <c r="C10" s="812"/>
      <c r="D10" s="812"/>
      <c r="E10" s="812"/>
      <c r="F10" s="812"/>
      <c r="G10" s="812"/>
      <c r="H10" s="812"/>
      <c r="I10" s="484"/>
      <c r="J10" s="484"/>
      <c r="K10" s="484"/>
      <c r="L10" s="484"/>
      <c r="M10" s="484"/>
      <c r="N10" s="484"/>
      <c r="O10" s="484"/>
      <c r="P10" s="484"/>
      <c r="Q10" s="484"/>
      <c r="R10" s="484"/>
      <c r="S10" s="484"/>
      <c r="T10" s="484"/>
      <c r="U10" s="484"/>
      <c r="V10" s="484"/>
      <c r="W10" s="484"/>
      <c r="X10" s="484"/>
      <c r="Y10" s="484"/>
      <c r="Z10" s="484"/>
      <c r="AA10" s="484"/>
      <c r="AB10" s="484"/>
      <c r="AC10" s="484"/>
      <c r="AD10" s="484"/>
      <c r="AE10" s="484"/>
      <c r="AF10" s="484"/>
      <c r="AG10" s="484"/>
      <c r="AH10" s="484"/>
      <c r="AI10" s="484"/>
      <c r="AJ10" s="484"/>
      <c r="AK10" s="484"/>
      <c r="AL10" s="484"/>
      <c r="AM10" s="484"/>
    </row>
    <row r="11" spans="1:39" ht="26.25" customHeight="1" x14ac:dyDescent="0.25">
      <c r="A11" s="813" t="s">
        <v>704</v>
      </c>
      <c r="B11" s="814"/>
      <c r="C11" s="814"/>
      <c r="D11" s="814"/>
      <c r="E11" s="814"/>
      <c r="F11" s="814"/>
      <c r="G11" s="814"/>
      <c r="H11" s="814"/>
      <c r="I11" s="483"/>
      <c r="J11" s="483"/>
      <c r="K11" s="483"/>
      <c r="L11" s="483"/>
      <c r="M11" s="483"/>
      <c r="N11" s="483"/>
      <c r="O11" s="483"/>
      <c r="P11" s="483"/>
      <c r="Q11" s="483"/>
      <c r="R11" s="483"/>
      <c r="S11" s="483"/>
      <c r="T11" s="483"/>
      <c r="U11" s="483"/>
      <c r="V11" s="483"/>
      <c r="W11" s="483"/>
      <c r="X11" s="483"/>
      <c r="Y11" s="483"/>
      <c r="Z11" s="483"/>
      <c r="AA11" s="483"/>
      <c r="AB11" s="483"/>
      <c r="AC11" s="483"/>
      <c r="AD11" s="483"/>
      <c r="AE11" s="483"/>
      <c r="AF11" s="483"/>
      <c r="AG11" s="483"/>
      <c r="AH11" s="483"/>
      <c r="AI11" s="483"/>
      <c r="AJ11" s="483"/>
      <c r="AK11" s="483"/>
      <c r="AL11" s="483"/>
      <c r="AM11" s="483"/>
    </row>
    <row r="12" spans="1:39" ht="14.25" customHeight="1" x14ac:dyDescent="0.2">
      <c r="A12" s="817" t="s">
        <v>199</v>
      </c>
      <c r="B12" s="819" t="s">
        <v>703</v>
      </c>
      <c r="C12" s="820"/>
      <c r="D12" s="820"/>
      <c r="E12" s="820"/>
      <c r="F12" s="820"/>
      <c r="G12" s="820"/>
      <c r="H12" s="820"/>
      <c r="I12" s="820"/>
      <c r="J12" s="820"/>
      <c r="K12" s="820"/>
      <c r="L12" s="820"/>
      <c r="M12" s="820"/>
      <c r="N12" s="821"/>
      <c r="O12" s="817" t="s">
        <v>199</v>
      </c>
      <c r="P12" s="827" t="s">
        <v>702</v>
      </c>
      <c r="Q12" s="827"/>
      <c r="R12" s="827"/>
      <c r="S12" s="827"/>
      <c r="T12" s="827"/>
      <c r="U12" s="827" t="s">
        <v>701</v>
      </c>
      <c r="V12" s="828"/>
      <c r="W12" s="829" t="s">
        <v>700</v>
      </c>
      <c r="X12" s="829"/>
      <c r="Y12" s="829"/>
      <c r="Z12" s="830"/>
      <c r="AA12" s="826" t="s">
        <v>199</v>
      </c>
      <c r="AB12" s="833" t="s">
        <v>699</v>
      </c>
      <c r="AC12" s="834"/>
      <c r="AD12" s="834"/>
      <c r="AE12" s="834"/>
      <c r="AF12" s="834"/>
      <c r="AG12" s="834"/>
      <c r="AH12" s="834"/>
      <c r="AI12" s="834"/>
      <c r="AJ12" s="834"/>
      <c r="AK12" s="834"/>
      <c r="AL12" s="834"/>
      <c r="AM12" s="834"/>
    </row>
    <row r="13" spans="1:39" ht="21" customHeight="1" x14ac:dyDescent="0.2">
      <c r="A13" s="826"/>
      <c r="B13" s="817" t="s">
        <v>698</v>
      </c>
      <c r="C13" s="817" t="s">
        <v>697</v>
      </c>
      <c r="D13" s="817" t="s">
        <v>696</v>
      </c>
      <c r="E13" s="817" t="s">
        <v>695</v>
      </c>
      <c r="F13" s="823" t="s">
        <v>694</v>
      </c>
      <c r="G13" s="824"/>
      <c r="H13" s="825"/>
      <c r="I13" s="817" t="s">
        <v>693</v>
      </c>
      <c r="J13" s="815" t="s">
        <v>692</v>
      </c>
      <c r="K13" s="815" t="s">
        <v>691</v>
      </c>
      <c r="L13" s="815" t="s">
        <v>690</v>
      </c>
      <c r="M13" s="817" t="s">
        <v>689</v>
      </c>
      <c r="N13" s="822" t="s">
        <v>688</v>
      </c>
      <c r="O13" s="826"/>
      <c r="P13" s="823" t="s">
        <v>687</v>
      </c>
      <c r="Q13" s="825"/>
      <c r="R13" s="481" t="s">
        <v>686</v>
      </c>
      <c r="S13" s="481" t="s">
        <v>685</v>
      </c>
      <c r="T13" s="481" t="s">
        <v>684</v>
      </c>
      <c r="U13" s="822" t="s">
        <v>683</v>
      </c>
      <c r="V13" s="822"/>
      <c r="W13" s="822" t="s">
        <v>682</v>
      </c>
      <c r="X13" s="822" t="s">
        <v>681</v>
      </c>
      <c r="Y13" s="822" t="s">
        <v>680</v>
      </c>
      <c r="Z13" s="822" t="s">
        <v>679</v>
      </c>
      <c r="AA13" s="826"/>
      <c r="AB13" s="822" t="s">
        <v>678</v>
      </c>
      <c r="AC13" s="822" t="s">
        <v>677</v>
      </c>
      <c r="AD13" s="822" t="s">
        <v>676</v>
      </c>
      <c r="AE13" s="822" t="s">
        <v>675</v>
      </c>
      <c r="AF13" s="822" t="s">
        <v>674</v>
      </c>
      <c r="AG13" s="822" t="s">
        <v>673</v>
      </c>
      <c r="AH13" s="822" t="s">
        <v>672</v>
      </c>
      <c r="AI13" s="822" t="s">
        <v>671</v>
      </c>
      <c r="AJ13" s="822" t="s">
        <v>670</v>
      </c>
      <c r="AK13" s="835" t="s">
        <v>669</v>
      </c>
      <c r="AL13" s="831" t="s">
        <v>668</v>
      </c>
      <c r="AM13" s="831" t="s">
        <v>667</v>
      </c>
    </row>
    <row r="14" spans="1:39" ht="17.25" customHeight="1" x14ac:dyDescent="0.2">
      <c r="A14" s="818"/>
      <c r="B14" s="818"/>
      <c r="C14" s="818"/>
      <c r="D14" s="818"/>
      <c r="E14" s="818"/>
      <c r="F14" s="482" t="s">
        <v>666</v>
      </c>
      <c r="G14" s="482" t="s">
        <v>665</v>
      </c>
      <c r="H14" s="482" t="s">
        <v>664</v>
      </c>
      <c r="I14" s="818"/>
      <c r="J14" s="816"/>
      <c r="K14" s="816"/>
      <c r="L14" s="816"/>
      <c r="M14" s="818"/>
      <c r="N14" s="822"/>
      <c r="O14" s="818"/>
      <c r="P14" s="481" t="s">
        <v>663</v>
      </c>
      <c r="Q14" s="481" t="s">
        <v>662</v>
      </c>
      <c r="R14" s="481" t="s">
        <v>662</v>
      </c>
      <c r="S14" s="481" t="s">
        <v>662</v>
      </c>
      <c r="T14" s="481" t="s">
        <v>662</v>
      </c>
      <c r="U14" s="481" t="s">
        <v>663</v>
      </c>
      <c r="V14" s="481" t="s">
        <v>662</v>
      </c>
      <c r="W14" s="822"/>
      <c r="X14" s="822"/>
      <c r="Y14" s="822"/>
      <c r="Z14" s="822"/>
      <c r="AA14" s="818"/>
      <c r="AB14" s="822"/>
      <c r="AC14" s="822"/>
      <c r="AD14" s="822"/>
      <c r="AE14" s="822"/>
      <c r="AF14" s="822"/>
      <c r="AG14" s="822"/>
      <c r="AH14" s="822"/>
      <c r="AI14" s="822"/>
      <c r="AJ14" s="822"/>
      <c r="AK14" s="835"/>
      <c r="AL14" s="832"/>
      <c r="AM14" s="832"/>
    </row>
    <row r="15" spans="1:39" s="472" customFormat="1" ht="16.5" hidden="1" customHeight="1" x14ac:dyDescent="0.2">
      <c r="A15" s="479" t="s">
        <v>200</v>
      </c>
      <c r="B15" s="478">
        <f>9.093*1.15</f>
        <v>10.456949999999999</v>
      </c>
      <c r="C15" s="478"/>
      <c r="D15" s="478">
        <f>8.047*1.15</f>
        <v>9.2540499999999994</v>
      </c>
      <c r="E15" s="478">
        <f>7.272*1.15</f>
        <v>8.3628</v>
      </c>
      <c r="F15" s="480">
        <f>9.886*1.15</f>
        <v>11.368899999999998</v>
      </c>
      <c r="G15" s="478">
        <f>9.093*1.15</f>
        <v>10.456949999999999</v>
      </c>
      <c r="H15" s="478">
        <f>9.886*1.15</f>
        <v>11.368899999999998</v>
      </c>
      <c r="I15" s="478">
        <f>10.842*1.15</f>
        <v>12.468299999999999</v>
      </c>
      <c r="J15" s="477"/>
      <c r="K15" s="477"/>
      <c r="L15" s="477"/>
      <c r="M15" s="477"/>
      <c r="N15" s="477"/>
      <c r="O15" s="479" t="s">
        <v>200</v>
      </c>
      <c r="P15" s="478">
        <f>10.842*1.15</f>
        <v>12.468299999999999</v>
      </c>
      <c r="Q15" s="478">
        <f>10.842*1.15</f>
        <v>12.468299999999999</v>
      </c>
      <c r="R15" s="478"/>
      <c r="S15" s="478"/>
      <c r="T15" s="478">
        <f>9.056*1.15</f>
        <v>10.414399999999999</v>
      </c>
      <c r="U15" s="478">
        <f>9.056*1.15</f>
        <v>10.414399999999999</v>
      </c>
      <c r="V15" s="478">
        <f>9.056*1.15</f>
        <v>10.414399999999999</v>
      </c>
      <c r="W15" s="477">
        <f>7.39*1.15</f>
        <v>8.4984999999999982</v>
      </c>
      <c r="X15" s="477"/>
      <c r="Y15" s="477"/>
      <c r="Z15" s="477">
        <f>7.39*1.15</f>
        <v>8.4984999999999982</v>
      </c>
      <c r="AA15" s="479" t="s">
        <v>200</v>
      </c>
      <c r="AB15" s="477">
        <f>5.977*1.15</f>
        <v>6.8735499999999998</v>
      </c>
      <c r="AC15" s="477"/>
      <c r="AD15" s="477">
        <f>5.787*1.15</f>
        <v>6.6550499999999992</v>
      </c>
      <c r="AE15" s="477"/>
      <c r="AF15" s="477">
        <f>5.787*1.15</f>
        <v>6.6550499999999992</v>
      </c>
      <c r="AG15" s="477"/>
      <c r="AH15" s="477"/>
      <c r="AI15" s="477"/>
      <c r="AJ15" s="477"/>
      <c r="AK15" s="477"/>
      <c r="AL15" s="477"/>
      <c r="AM15" s="477"/>
    </row>
    <row r="16" spans="1:39" s="472" customFormat="1" ht="14.25" hidden="1" customHeight="1" x14ac:dyDescent="0.2">
      <c r="A16" s="474" t="s">
        <v>201</v>
      </c>
      <c r="B16" s="476">
        <v>1.25</v>
      </c>
      <c r="C16" s="476"/>
      <c r="D16" s="476">
        <v>1.25</v>
      </c>
      <c r="E16" s="476">
        <v>1.25</v>
      </c>
      <c r="F16" s="476">
        <v>1.25</v>
      </c>
      <c r="G16" s="476">
        <v>1.25</v>
      </c>
      <c r="H16" s="476">
        <v>1.25</v>
      </c>
      <c r="I16" s="476">
        <v>1.25</v>
      </c>
      <c r="J16" s="474"/>
      <c r="K16" s="474"/>
      <c r="L16" s="474"/>
      <c r="M16" s="474"/>
      <c r="N16" s="474"/>
      <c r="O16" s="474" t="s">
        <v>201</v>
      </c>
      <c r="P16" s="476">
        <v>1.25</v>
      </c>
      <c r="Q16" s="476">
        <v>1.25</v>
      </c>
      <c r="R16" s="476"/>
      <c r="S16" s="476"/>
      <c r="T16" s="476">
        <v>1.2</v>
      </c>
      <c r="U16" s="476">
        <v>1.2</v>
      </c>
      <c r="V16" s="476">
        <v>1.2</v>
      </c>
      <c r="W16" s="474">
        <v>1.25</v>
      </c>
      <c r="X16" s="474"/>
      <c r="Y16" s="474"/>
      <c r="Z16" s="474">
        <v>1.25</v>
      </c>
      <c r="AA16" s="474" t="s">
        <v>201</v>
      </c>
      <c r="AB16" s="474">
        <v>1.25</v>
      </c>
      <c r="AC16" s="474"/>
      <c r="AD16" s="474">
        <v>1.25</v>
      </c>
      <c r="AE16" s="474"/>
      <c r="AF16" s="474">
        <v>1.25</v>
      </c>
      <c r="AG16" s="474"/>
      <c r="AH16" s="474"/>
      <c r="AI16" s="474"/>
      <c r="AJ16" s="474"/>
      <c r="AK16" s="474"/>
      <c r="AL16" s="474"/>
      <c r="AM16" s="474"/>
    </row>
    <row r="17" spans="1:39" s="472" customFormat="1" ht="18" hidden="1" customHeight="1" x14ac:dyDescent="0.2">
      <c r="A17" s="474" t="s">
        <v>202</v>
      </c>
      <c r="B17" s="478">
        <f>B15*B16*1.3</f>
        <v>16.992543749999999</v>
      </c>
      <c r="C17" s="478"/>
      <c r="D17" s="478">
        <f t="shared" ref="D17:I17" si="0">D15*D16*1.3</f>
        <v>15.03783125</v>
      </c>
      <c r="E17" s="478">
        <f t="shared" si="0"/>
        <v>13.589550000000001</v>
      </c>
      <c r="F17" s="478">
        <f t="shared" si="0"/>
        <v>18.474462499999998</v>
      </c>
      <c r="G17" s="478">
        <f t="shared" si="0"/>
        <v>16.992543749999999</v>
      </c>
      <c r="H17" s="478">
        <f t="shared" si="0"/>
        <v>18.474462499999998</v>
      </c>
      <c r="I17" s="478">
        <f t="shared" si="0"/>
        <v>20.260987499999999</v>
      </c>
      <c r="J17" s="477"/>
      <c r="K17" s="477"/>
      <c r="L17" s="477"/>
      <c r="M17" s="477"/>
      <c r="N17" s="477"/>
      <c r="O17" s="474" t="s">
        <v>202</v>
      </c>
      <c r="P17" s="478">
        <f>P15*P16*1.3</f>
        <v>20.260987499999999</v>
      </c>
      <c r="Q17" s="478">
        <f>Q15*Q16*1.3</f>
        <v>20.260987499999999</v>
      </c>
      <c r="R17" s="478"/>
      <c r="S17" s="478"/>
      <c r="T17" s="478">
        <f>T15*T16*1.3</f>
        <v>16.246464</v>
      </c>
      <c r="U17" s="478">
        <f>U15*U16*1.3</f>
        <v>16.246464</v>
      </c>
      <c r="V17" s="478">
        <f>V15*V16*1.3</f>
        <v>16.246464</v>
      </c>
      <c r="W17" s="477">
        <f>W15*W16*1.3</f>
        <v>13.810062499999997</v>
      </c>
      <c r="X17" s="477"/>
      <c r="Y17" s="477"/>
      <c r="Z17" s="477">
        <f>Z15*Z16*1.3</f>
        <v>13.810062499999997</v>
      </c>
      <c r="AA17" s="474" t="s">
        <v>202</v>
      </c>
      <c r="AB17" s="477">
        <f>AB15*AB16*1.3</f>
        <v>11.16951875</v>
      </c>
      <c r="AC17" s="477"/>
      <c r="AD17" s="477">
        <f>AD15*AD16*1.3</f>
        <v>10.814456250000001</v>
      </c>
      <c r="AE17" s="477"/>
      <c r="AF17" s="477">
        <f>AF15*AF16*1.3</f>
        <v>10.814456250000001</v>
      </c>
      <c r="AG17" s="477"/>
      <c r="AH17" s="477"/>
      <c r="AI17" s="477"/>
      <c r="AJ17" s="477"/>
      <c r="AK17" s="477"/>
      <c r="AL17" s="477"/>
      <c r="AM17" s="477"/>
    </row>
    <row r="18" spans="1:39" s="472" customFormat="1" ht="17.25" hidden="1" customHeight="1" x14ac:dyDescent="0.2">
      <c r="A18" s="474" t="s">
        <v>203</v>
      </c>
      <c r="B18" s="476">
        <v>40</v>
      </c>
      <c r="C18" s="476"/>
      <c r="D18" s="476">
        <v>40</v>
      </c>
      <c r="E18" s="476">
        <v>40</v>
      </c>
      <c r="F18" s="476">
        <v>40</v>
      </c>
      <c r="G18" s="476">
        <v>40</v>
      </c>
      <c r="H18" s="476">
        <v>40</v>
      </c>
      <c r="I18" s="476">
        <v>40</v>
      </c>
      <c r="J18" s="474"/>
      <c r="K18" s="474"/>
      <c r="L18" s="474"/>
      <c r="M18" s="474"/>
      <c r="N18" s="474"/>
      <c r="O18" s="474" t="s">
        <v>203</v>
      </c>
      <c r="P18" s="476">
        <v>40</v>
      </c>
      <c r="Q18" s="476"/>
      <c r="R18" s="476"/>
      <c r="S18" s="476"/>
      <c r="T18" s="476"/>
      <c r="U18" s="476">
        <v>20</v>
      </c>
      <c r="V18" s="476"/>
      <c r="W18" s="474">
        <v>40</v>
      </c>
      <c r="X18" s="474"/>
      <c r="Y18" s="474"/>
      <c r="Z18" s="474">
        <v>40</v>
      </c>
      <c r="AA18" s="474" t="s">
        <v>203</v>
      </c>
      <c r="AB18" s="474">
        <v>50</v>
      </c>
      <c r="AC18" s="474"/>
      <c r="AD18" s="474">
        <v>50</v>
      </c>
      <c r="AE18" s="474"/>
      <c r="AF18" s="474">
        <v>50</v>
      </c>
      <c r="AG18" s="474"/>
      <c r="AH18" s="474"/>
      <c r="AI18" s="474"/>
      <c r="AJ18" s="474"/>
      <c r="AK18" s="474"/>
      <c r="AL18" s="474"/>
      <c r="AM18" s="474"/>
    </row>
    <row r="19" spans="1:39" s="472" customFormat="1" ht="19.5" hidden="1" customHeight="1" x14ac:dyDescent="0.2">
      <c r="A19" s="474" t="s">
        <v>204</v>
      </c>
      <c r="B19" s="475">
        <f>B17/B18</f>
        <v>0.42481359375</v>
      </c>
      <c r="C19" s="475"/>
      <c r="D19" s="475">
        <f t="shared" ref="D19:I19" si="1">D17/D18</f>
        <v>0.37594578125</v>
      </c>
      <c r="E19" s="475">
        <f t="shared" si="1"/>
        <v>0.33973875000000003</v>
      </c>
      <c r="F19" s="475">
        <f t="shared" si="1"/>
        <v>0.46186156249999993</v>
      </c>
      <c r="G19" s="475">
        <f t="shared" si="1"/>
        <v>0.42481359375</v>
      </c>
      <c r="H19" s="475">
        <f t="shared" si="1"/>
        <v>0.46186156249999993</v>
      </c>
      <c r="I19" s="475">
        <f t="shared" si="1"/>
        <v>0.50652468750000001</v>
      </c>
      <c r="J19" s="473"/>
      <c r="K19" s="473"/>
      <c r="L19" s="473"/>
      <c r="M19" s="473"/>
      <c r="N19" s="473"/>
      <c r="O19" s="474" t="s">
        <v>204</v>
      </c>
      <c r="P19" s="475">
        <f>P17/P18</f>
        <v>0.50652468750000001</v>
      </c>
      <c r="Q19" s="475">
        <f>Q17</f>
        <v>20.260987499999999</v>
      </c>
      <c r="R19" s="475"/>
      <c r="S19" s="475"/>
      <c r="T19" s="475">
        <f>T17</f>
        <v>16.246464</v>
      </c>
      <c r="U19" s="475">
        <f>U17/U18</f>
        <v>0.81232320000000002</v>
      </c>
      <c r="V19" s="475">
        <f>V17</f>
        <v>16.246464</v>
      </c>
      <c r="W19" s="473">
        <f>W17/W18</f>
        <v>0.34525156249999994</v>
      </c>
      <c r="X19" s="473"/>
      <c r="Y19" s="473"/>
      <c r="Z19" s="473">
        <f>Z17/Z18</f>
        <v>0.34525156249999994</v>
      </c>
      <c r="AA19" s="474" t="s">
        <v>204</v>
      </c>
      <c r="AB19" s="473">
        <f>AB17/AB18</f>
        <v>0.223390375</v>
      </c>
      <c r="AC19" s="473"/>
      <c r="AD19" s="473">
        <f>AD17/AD18</f>
        <v>0.21628912500000003</v>
      </c>
      <c r="AE19" s="473"/>
      <c r="AF19" s="473">
        <f>AF17/AF18</f>
        <v>0.21628912500000003</v>
      </c>
      <c r="AG19" s="473"/>
      <c r="AH19" s="473"/>
      <c r="AI19" s="473"/>
      <c r="AJ19" s="473"/>
      <c r="AK19" s="473"/>
      <c r="AL19" s="473"/>
      <c r="AM19" s="473"/>
    </row>
    <row r="20" spans="1:39" ht="13.5" customHeight="1" thickBot="1" x14ac:dyDescent="0.25">
      <c r="A20" s="470"/>
      <c r="B20" s="840" t="s">
        <v>661</v>
      </c>
      <c r="C20" s="841"/>
      <c r="D20" s="841"/>
      <c r="E20" s="841"/>
      <c r="F20" s="841"/>
      <c r="G20" s="841"/>
      <c r="H20" s="842"/>
      <c r="I20" s="840" t="s">
        <v>659</v>
      </c>
      <c r="J20" s="841"/>
      <c r="K20" s="841"/>
      <c r="L20" s="842"/>
      <c r="M20" s="471"/>
      <c r="N20" s="471"/>
      <c r="O20" s="470"/>
      <c r="P20" s="837" t="s">
        <v>659</v>
      </c>
      <c r="Q20" s="837"/>
      <c r="R20" s="837"/>
      <c r="S20" s="837"/>
      <c r="T20" s="837"/>
      <c r="U20" s="837" t="s">
        <v>661</v>
      </c>
      <c r="V20" s="843"/>
      <c r="W20" s="837" t="s">
        <v>661</v>
      </c>
      <c r="X20" s="837"/>
      <c r="Y20" s="837"/>
      <c r="Z20" s="837"/>
      <c r="AA20" s="470"/>
      <c r="AB20" s="837" t="s">
        <v>661</v>
      </c>
      <c r="AC20" s="837"/>
      <c r="AD20" s="837"/>
      <c r="AE20" s="837"/>
      <c r="AF20" s="837"/>
      <c r="AG20" s="837" t="s">
        <v>660</v>
      </c>
      <c r="AH20" s="837"/>
      <c r="AI20" s="837"/>
      <c r="AJ20" s="837"/>
      <c r="AK20" s="837" t="s">
        <v>659</v>
      </c>
      <c r="AL20" s="837"/>
      <c r="AM20" s="837"/>
    </row>
    <row r="21" spans="1:39" s="469" customFormat="1" ht="24" customHeight="1" thickBot="1" x14ac:dyDescent="0.25">
      <c r="A21" s="468" t="s">
        <v>658</v>
      </c>
      <c r="B21" s="606">
        <v>948.28</v>
      </c>
      <c r="C21" s="607">
        <v>587.11</v>
      </c>
      <c r="D21" s="607">
        <v>640.57000000000005</v>
      </c>
      <c r="E21" s="607">
        <v>617.97</v>
      </c>
      <c r="F21" s="607">
        <v>978.04</v>
      </c>
      <c r="G21" s="607">
        <v>1060.01</v>
      </c>
      <c r="H21" s="607">
        <v>1168.24</v>
      </c>
      <c r="I21" s="607">
        <v>1233.58</v>
      </c>
      <c r="J21" s="607">
        <v>648.66</v>
      </c>
      <c r="K21" s="607">
        <v>477.36</v>
      </c>
      <c r="L21" s="607">
        <v>691.7</v>
      </c>
      <c r="M21" s="607">
        <v>667.73</v>
      </c>
      <c r="N21" s="607">
        <v>1341.65</v>
      </c>
      <c r="O21" s="468" t="s">
        <v>658</v>
      </c>
      <c r="P21" s="606">
        <v>1594.39</v>
      </c>
      <c r="Q21" s="607">
        <v>1594.39</v>
      </c>
      <c r="R21" s="607">
        <v>985</v>
      </c>
      <c r="S21" s="607">
        <v>387.54</v>
      </c>
      <c r="T21" s="607">
        <v>385.64</v>
      </c>
      <c r="U21" s="607">
        <v>925.63</v>
      </c>
      <c r="V21" s="607">
        <v>925.63</v>
      </c>
      <c r="W21" s="607">
        <v>622.75</v>
      </c>
      <c r="X21" s="607">
        <v>658.39</v>
      </c>
      <c r="Y21" s="607">
        <v>988.73</v>
      </c>
      <c r="Z21" s="607">
        <v>953.09</v>
      </c>
      <c r="AA21" s="468" t="s">
        <v>658</v>
      </c>
      <c r="AB21" s="606">
        <v>469.56</v>
      </c>
      <c r="AC21" s="607">
        <v>435.92</v>
      </c>
      <c r="AD21" s="607">
        <v>351.81</v>
      </c>
      <c r="AE21" s="607">
        <v>385.45</v>
      </c>
      <c r="AF21" s="607">
        <v>402.28</v>
      </c>
      <c r="AG21" s="607">
        <v>503.2</v>
      </c>
      <c r="AH21" s="607">
        <v>341.87</v>
      </c>
      <c r="AI21" s="607">
        <v>532.39</v>
      </c>
      <c r="AJ21" s="607">
        <v>508.14</v>
      </c>
      <c r="AK21" s="607">
        <v>448.93</v>
      </c>
      <c r="AL21" s="607">
        <v>464.49</v>
      </c>
      <c r="AM21" s="607">
        <v>383.6</v>
      </c>
    </row>
    <row r="22" spans="1:39" s="469" customFormat="1" ht="24" customHeight="1" thickBot="1" x14ac:dyDescent="0.25">
      <c r="A22" s="468" t="s">
        <v>657</v>
      </c>
      <c r="B22" s="608">
        <v>37.93</v>
      </c>
      <c r="C22" s="609">
        <v>23.48</v>
      </c>
      <c r="D22" s="609">
        <v>25.62</v>
      </c>
      <c r="E22" s="609">
        <v>24.72</v>
      </c>
      <c r="F22" s="609">
        <v>39.119999999999997</v>
      </c>
      <c r="G22" s="609">
        <v>42.4</v>
      </c>
      <c r="H22" s="609">
        <v>46.73</v>
      </c>
      <c r="I22" s="609">
        <v>49.34</v>
      </c>
      <c r="J22" s="609">
        <v>25.95</v>
      </c>
      <c r="K22" s="609">
        <v>19.09</v>
      </c>
      <c r="L22" s="609">
        <v>27.67</v>
      </c>
      <c r="M22" s="609">
        <v>26.71</v>
      </c>
      <c r="N22" s="609">
        <v>53.67</v>
      </c>
      <c r="O22" s="468" t="s">
        <v>657</v>
      </c>
      <c r="P22" s="608">
        <v>63.78</v>
      </c>
      <c r="Q22" s="609">
        <v>63.78</v>
      </c>
      <c r="R22" s="609">
        <v>39.4</v>
      </c>
      <c r="S22" s="609">
        <v>15.5</v>
      </c>
      <c r="T22" s="609">
        <v>15.43</v>
      </c>
      <c r="U22" s="609">
        <v>37.03</v>
      </c>
      <c r="V22" s="609">
        <v>37.03</v>
      </c>
      <c r="W22" s="609">
        <v>24.91</v>
      </c>
      <c r="X22" s="609">
        <v>26.34</v>
      </c>
      <c r="Y22" s="609">
        <v>39.549999999999997</v>
      </c>
      <c r="Z22" s="609">
        <v>38.119999999999997</v>
      </c>
      <c r="AA22" s="468" t="s">
        <v>657</v>
      </c>
      <c r="AB22" s="608">
        <v>18.78</v>
      </c>
      <c r="AC22" s="609">
        <v>17.440000000000001</v>
      </c>
      <c r="AD22" s="609">
        <v>14.07</v>
      </c>
      <c r="AE22" s="609">
        <v>15.42</v>
      </c>
      <c r="AF22" s="609">
        <v>16.09</v>
      </c>
      <c r="AG22" s="609">
        <v>20.13</v>
      </c>
      <c r="AH22" s="609">
        <v>13.67</v>
      </c>
      <c r="AI22" s="609">
        <v>21.3</v>
      </c>
      <c r="AJ22" s="609">
        <v>20.329999999999998</v>
      </c>
      <c r="AK22" s="609">
        <v>17.96</v>
      </c>
      <c r="AL22" s="609">
        <v>18.579999999999998</v>
      </c>
      <c r="AM22" s="609">
        <v>15.34</v>
      </c>
    </row>
    <row r="23" spans="1:39" s="467" customFormat="1" ht="27" customHeight="1" thickBot="1" x14ac:dyDescent="0.3">
      <c r="A23" s="468" t="s">
        <v>656</v>
      </c>
      <c r="B23" s="608">
        <v>137.41999999999999</v>
      </c>
      <c r="C23" s="609">
        <v>133.19</v>
      </c>
      <c r="D23" s="609">
        <v>133.19</v>
      </c>
      <c r="E23" s="609">
        <v>128.96</v>
      </c>
      <c r="F23" s="609">
        <v>141.68</v>
      </c>
      <c r="G23" s="609">
        <v>141.68</v>
      </c>
      <c r="H23" s="609">
        <v>158.62</v>
      </c>
      <c r="I23" s="609">
        <v>158.62</v>
      </c>
      <c r="J23" s="609">
        <v>211.22</v>
      </c>
      <c r="K23" s="609">
        <v>165.55</v>
      </c>
      <c r="L23" s="609">
        <v>228.37</v>
      </c>
      <c r="M23" s="609">
        <v>214.66</v>
      </c>
      <c r="N23" s="609">
        <v>292.89</v>
      </c>
      <c r="O23" s="468" t="s">
        <v>656</v>
      </c>
      <c r="P23" s="608">
        <v>185.61</v>
      </c>
      <c r="Q23" s="609">
        <v>185.61</v>
      </c>
      <c r="R23" s="609">
        <v>465.72</v>
      </c>
      <c r="S23" s="609">
        <v>164.28</v>
      </c>
      <c r="T23" s="609">
        <v>163.19</v>
      </c>
      <c r="U23" s="609">
        <v>134.66</v>
      </c>
      <c r="V23" s="609">
        <v>134.66</v>
      </c>
      <c r="W23" s="609">
        <v>133.19</v>
      </c>
      <c r="X23" s="609">
        <v>133.19</v>
      </c>
      <c r="Y23" s="609">
        <v>141.68</v>
      </c>
      <c r="Z23" s="609">
        <v>141.68</v>
      </c>
      <c r="AA23" s="468" t="s">
        <v>656</v>
      </c>
      <c r="AB23" s="608">
        <v>119.65</v>
      </c>
      <c r="AC23" s="609">
        <v>119.65</v>
      </c>
      <c r="AD23" s="609">
        <v>119.65</v>
      </c>
      <c r="AE23" s="609">
        <v>119.65</v>
      </c>
      <c r="AF23" s="609">
        <v>119.65</v>
      </c>
      <c r="AG23" s="609">
        <v>119.65</v>
      </c>
      <c r="AH23" s="609">
        <v>114.88</v>
      </c>
      <c r="AI23" s="609">
        <v>138.85</v>
      </c>
      <c r="AJ23" s="609">
        <v>119.65</v>
      </c>
      <c r="AK23" s="609">
        <v>119.65</v>
      </c>
      <c r="AL23" s="609">
        <v>170.95</v>
      </c>
      <c r="AM23" s="609">
        <v>151.84</v>
      </c>
    </row>
    <row r="24" spans="1:39" ht="25.5" hidden="1" customHeight="1" x14ac:dyDescent="0.2">
      <c r="A24" s="844" t="s">
        <v>655</v>
      </c>
      <c r="B24" s="845"/>
      <c r="C24" s="466"/>
      <c r="D24" s="465"/>
      <c r="E24" s="465"/>
      <c r="F24" s="465"/>
      <c r="G24" s="465"/>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row>
    <row r="25" spans="1:39" ht="15" hidden="1" x14ac:dyDescent="0.2">
      <c r="A25" s="463" t="s">
        <v>193</v>
      </c>
      <c r="B25" s="464">
        <v>0</v>
      </c>
      <c r="C25" s="459"/>
    </row>
    <row r="26" spans="1:39" ht="15" hidden="1" x14ac:dyDescent="0.2">
      <c r="A26" s="463" t="s">
        <v>652</v>
      </c>
      <c r="B26" s="460">
        <v>583.17999999999995</v>
      </c>
      <c r="C26" s="459"/>
    </row>
    <row r="27" spans="1:39" ht="15" hidden="1" x14ac:dyDescent="0.2">
      <c r="A27" s="463" t="s">
        <v>148</v>
      </c>
      <c r="B27" s="460">
        <v>128.30000000000001</v>
      </c>
      <c r="C27" s="459"/>
    </row>
    <row r="28" spans="1:39" ht="15" hidden="1" x14ac:dyDescent="0.2">
      <c r="A28" s="463" t="s">
        <v>194</v>
      </c>
      <c r="B28" s="460">
        <v>478.75</v>
      </c>
      <c r="C28" s="459"/>
    </row>
    <row r="29" spans="1:39" ht="15" hidden="1" x14ac:dyDescent="0.2">
      <c r="A29" s="463" t="s">
        <v>149</v>
      </c>
      <c r="B29" s="460">
        <v>1190.23</v>
      </c>
      <c r="C29" s="459"/>
    </row>
    <row r="30" spans="1:39" ht="15" hidden="1" x14ac:dyDescent="0.2">
      <c r="A30" s="463" t="s">
        <v>651</v>
      </c>
      <c r="B30" s="460">
        <v>238.05</v>
      </c>
      <c r="C30" s="459"/>
    </row>
    <row r="31" spans="1:39" ht="14.25" hidden="1" x14ac:dyDescent="0.2">
      <c r="A31" s="462" t="s">
        <v>650</v>
      </c>
      <c r="B31" s="460">
        <v>1428.27</v>
      </c>
      <c r="C31" s="459"/>
    </row>
    <row r="32" spans="1:39" ht="14.25" hidden="1" x14ac:dyDescent="0.2">
      <c r="A32" s="462" t="s">
        <v>649</v>
      </c>
      <c r="B32" s="460">
        <v>1713.93</v>
      </c>
      <c r="C32" s="459"/>
    </row>
    <row r="33" spans="1:20" ht="14.25" hidden="1" x14ac:dyDescent="0.2">
      <c r="A33" s="461" t="s">
        <v>654</v>
      </c>
      <c r="B33" s="460">
        <v>171.39</v>
      </c>
      <c r="C33" s="459"/>
    </row>
    <row r="34" spans="1:20" ht="26.25" hidden="1" customHeight="1" x14ac:dyDescent="0.2">
      <c r="A34" s="838" t="s">
        <v>653</v>
      </c>
      <c r="B34" s="839"/>
      <c r="C34" s="459"/>
    </row>
    <row r="35" spans="1:20" ht="15" hidden="1" x14ac:dyDescent="0.2">
      <c r="A35" s="463" t="s">
        <v>193</v>
      </c>
      <c r="B35" s="464">
        <v>0</v>
      </c>
      <c r="C35" s="459"/>
    </row>
    <row r="36" spans="1:20" ht="15" hidden="1" x14ac:dyDescent="0.2">
      <c r="A36" s="463" t="s">
        <v>652</v>
      </c>
      <c r="B36" s="460">
        <v>1749.53</v>
      </c>
      <c r="C36" s="459"/>
    </row>
    <row r="37" spans="1:20" ht="15" hidden="1" x14ac:dyDescent="0.2">
      <c r="A37" s="463" t="s">
        <v>148</v>
      </c>
      <c r="B37" s="460">
        <v>384.9</v>
      </c>
      <c r="C37" s="459"/>
    </row>
    <row r="38" spans="1:20" ht="15" hidden="1" x14ac:dyDescent="0.2">
      <c r="A38" s="463" t="s">
        <v>194</v>
      </c>
      <c r="B38" s="460">
        <v>1436.25</v>
      </c>
      <c r="C38" s="459"/>
    </row>
    <row r="39" spans="1:20" ht="15" hidden="1" x14ac:dyDescent="0.2">
      <c r="A39" s="463" t="s">
        <v>149</v>
      </c>
      <c r="B39" s="460">
        <v>3570.68</v>
      </c>
      <c r="C39" s="459"/>
    </row>
    <row r="40" spans="1:20" ht="15" hidden="1" x14ac:dyDescent="0.2">
      <c r="A40" s="463" t="s">
        <v>651</v>
      </c>
      <c r="B40" s="460">
        <v>1071.2</v>
      </c>
      <c r="C40" s="459"/>
    </row>
    <row r="41" spans="1:20" ht="14.25" hidden="1" x14ac:dyDescent="0.2">
      <c r="A41" s="462" t="s">
        <v>650</v>
      </c>
      <c r="B41" s="460">
        <v>4641.88</v>
      </c>
      <c r="C41" s="459"/>
    </row>
    <row r="42" spans="1:20" ht="14.25" hidden="1" x14ac:dyDescent="0.2">
      <c r="A42" s="462" t="s">
        <v>649</v>
      </c>
      <c r="B42" s="460">
        <v>5570.26</v>
      </c>
      <c r="C42" s="459"/>
    </row>
    <row r="43" spans="1:20" ht="14.25" hidden="1" x14ac:dyDescent="0.2">
      <c r="A43" s="461" t="s">
        <v>648</v>
      </c>
      <c r="B43" s="460">
        <v>557.03</v>
      </c>
      <c r="C43" s="459"/>
    </row>
    <row r="44" spans="1:20" hidden="1" x14ac:dyDescent="0.2"/>
    <row r="45" spans="1:20" ht="13.5" customHeight="1" x14ac:dyDescent="0.2">
      <c r="N45" s="458"/>
    </row>
    <row r="47" spans="1:20" ht="15.75" x14ac:dyDescent="0.25">
      <c r="B47" s="522" t="s">
        <v>722</v>
      </c>
      <c r="C47" s="523"/>
      <c r="D47" s="522"/>
      <c r="E47" s="524"/>
      <c r="F47" s="524"/>
      <c r="G47" s="523"/>
      <c r="H47" s="524"/>
      <c r="I47" s="524"/>
      <c r="J47" s="525"/>
      <c r="K47" s="526"/>
      <c r="L47" s="526"/>
      <c r="M47" s="526"/>
      <c r="N47" s="526"/>
      <c r="O47" s="526"/>
      <c r="P47" s="526"/>
      <c r="Q47" s="526"/>
      <c r="R47" s="527"/>
      <c r="S47" s="527"/>
      <c r="T47" s="528"/>
    </row>
    <row r="48" spans="1:20" ht="15.75" x14ac:dyDescent="0.25">
      <c r="B48" s="522"/>
      <c r="C48" s="523"/>
      <c r="D48" s="522"/>
      <c r="E48" s="524"/>
      <c r="F48" s="524"/>
      <c r="G48" s="523"/>
      <c r="H48" s="524"/>
      <c r="I48" s="524"/>
      <c r="J48" s="525"/>
      <c r="K48" s="526"/>
      <c r="L48" s="526"/>
      <c r="M48" s="526"/>
      <c r="N48" s="526"/>
      <c r="O48" s="526"/>
      <c r="P48" s="526"/>
      <c r="Q48" s="526"/>
      <c r="R48" s="527"/>
      <c r="S48" s="527"/>
      <c r="T48" s="528"/>
    </row>
    <row r="49" spans="2:20" ht="15.75" x14ac:dyDescent="0.25">
      <c r="B49" s="661" t="s">
        <v>723</v>
      </c>
      <c r="C49" s="661"/>
      <c r="D49" s="661"/>
      <c r="E49" s="661"/>
      <c r="F49" s="661"/>
      <c r="G49" s="661"/>
      <c r="H49" s="661"/>
      <c r="I49" s="661"/>
      <c r="J49" s="661"/>
      <c r="K49" s="661"/>
      <c r="L49" s="661"/>
      <c r="M49" s="661"/>
      <c r="N49" s="661"/>
      <c r="O49" s="661"/>
      <c r="P49" s="661"/>
      <c r="Q49" s="661"/>
      <c r="R49" s="661"/>
      <c r="S49" s="661"/>
      <c r="T49" s="661"/>
    </row>
    <row r="50" spans="2:20" ht="15.75" x14ac:dyDescent="0.25">
      <c r="B50" s="529"/>
      <c r="C50" s="529"/>
      <c r="D50" s="529"/>
      <c r="E50" s="529"/>
      <c r="F50" s="529"/>
      <c r="G50" s="529"/>
      <c r="H50" s="529"/>
      <c r="I50" s="529"/>
      <c r="J50" s="529"/>
      <c r="K50" s="529"/>
      <c r="L50" s="529"/>
      <c r="M50" s="529"/>
      <c r="N50" s="529"/>
      <c r="O50" s="529"/>
      <c r="P50" s="529"/>
      <c r="Q50" s="529"/>
      <c r="R50" s="529"/>
      <c r="S50" s="529"/>
      <c r="T50" s="529"/>
    </row>
    <row r="51" spans="2:20" ht="15.75" x14ac:dyDescent="0.25">
      <c r="B51" s="661" t="s">
        <v>724</v>
      </c>
      <c r="C51" s="661"/>
      <c r="D51" s="661"/>
      <c r="E51" s="661"/>
      <c r="F51" s="661"/>
      <c r="G51" s="661"/>
      <c r="H51" s="661"/>
      <c r="I51" s="661"/>
      <c r="J51" s="661"/>
      <c r="K51" s="661"/>
      <c r="L51" s="661"/>
      <c r="M51" s="661"/>
      <c r="N51" s="661"/>
      <c r="O51" s="661"/>
      <c r="P51" s="661"/>
      <c r="Q51" s="661"/>
      <c r="R51" s="661"/>
      <c r="S51" s="661"/>
      <c r="T51" s="661"/>
    </row>
    <row r="52" spans="2:20" ht="15.75" x14ac:dyDescent="0.25">
      <c r="B52" s="530"/>
      <c r="C52" s="523"/>
      <c r="D52" s="531"/>
      <c r="E52" s="524"/>
      <c r="F52" s="524"/>
      <c r="G52" s="523"/>
      <c r="H52" s="524"/>
      <c r="I52" s="524"/>
      <c r="J52" s="525"/>
      <c r="K52" s="526"/>
      <c r="L52" s="526"/>
      <c r="M52" s="526"/>
      <c r="N52" s="526"/>
      <c r="O52" s="526"/>
      <c r="P52" s="526"/>
      <c r="Q52" s="526"/>
      <c r="R52" s="527"/>
      <c r="S52" s="527"/>
      <c r="T52" s="528"/>
    </row>
    <row r="53" spans="2:20" ht="15.75" x14ac:dyDescent="0.25">
      <c r="B53" s="661" t="s">
        <v>725</v>
      </c>
      <c r="C53" s="661"/>
      <c r="D53" s="661"/>
      <c r="E53" s="661"/>
      <c r="F53" s="661"/>
      <c r="G53" s="661"/>
      <c r="H53" s="661"/>
      <c r="I53" s="661"/>
      <c r="J53" s="661"/>
      <c r="K53" s="661"/>
      <c r="L53" s="661"/>
      <c r="M53" s="661"/>
      <c r="N53" s="661"/>
      <c r="O53" s="661"/>
      <c r="P53" s="661"/>
      <c r="Q53" s="661"/>
      <c r="R53" s="661"/>
      <c r="S53" s="661"/>
      <c r="T53" s="661"/>
    </row>
    <row r="54" spans="2:20" ht="15.75" x14ac:dyDescent="0.25">
      <c r="B54" s="563"/>
      <c r="C54" s="564"/>
      <c r="D54" s="565"/>
      <c r="E54" s="566"/>
      <c r="F54" s="567"/>
      <c r="G54" s="568"/>
      <c r="H54" s="569"/>
      <c r="I54" s="569"/>
      <c r="J54" s="569"/>
      <c r="K54" s="569"/>
      <c r="L54" s="569"/>
      <c r="M54" s="569"/>
      <c r="N54" s="569"/>
      <c r="O54" s="569"/>
      <c r="P54" s="569"/>
      <c r="Q54" s="569"/>
      <c r="R54" s="569"/>
      <c r="S54" s="569"/>
      <c r="T54" s="569"/>
    </row>
    <row r="55" spans="2:20" ht="15.75" x14ac:dyDescent="0.25">
      <c r="B55" s="836" t="s">
        <v>729</v>
      </c>
      <c r="C55" s="836"/>
      <c r="D55" s="836"/>
      <c r="E55" s="836"/>
      <c r="F55" s="836"/>
      <c r="G55" s="836"/>
      <c r="H55" s="836"/>
      <c r="I55" s="836"/>
      <c r="J55" s="836"/>
      <c r="K55" s="836"/>
      <c r="L55" s="836"/>
      <c r="M55" s="836"/>
      <c r="N55" s="836"/>
      <c r="O55" s="836"/>
      <c r="P55" s="836"/>
      <c r="Q55" s="836"/>
      <c r="R55" s="836"/>
      <c r="S55" s="836"/>
      <c r="T55" s="836"/>
    </row>
    <row r="56" spans="2:20" ht="15.75" x14ac:dyDescent="0.25">
      <c r="B56" s="545" t="s">
        <v>730</v>
      </c>
      <c r="C56" s="545"/>
      <c r="D56" s="545"/>
      <c r="E56" s="545"/>
      <c r="F56" s="545"/>
      <c r="G56" s="545"/>
      <c r="H56" s="545"/>
      <c r="I56" s="545"/>
      <c r="J56" s="545"/>
      <c r="K56" s="545"/>
      <c r="L56" s="545"/>
      <c r="M56" s="545"/>
      <c r="N56" s="545"/>
      <c r="O56" s="545"/>
      <c r="P56" s="545"/>
      <c r="Q56" s="545"/>
      <c r="R56" s="545"/>
      <c r="S56" s="545"/>
      <c r="T56" s="545"/>
    </row>
    <row r="57" spans="2:20" ht="15.75" x14ac:dyDescent="0.25">
      <c r="B57" s="544"/>
      <c r="C57" s="544"/>
      <c r="D57" s="544"/>
      <c r="E57" s="544"/>
      <c r="F57" s="544"/>
      <c r="G57" s="544"/>
      <c r="H57" s="544"/>
      <c r="I57" s="544"/>
      <c r="J57" s="544"/>
      <c r="K57" s="544"/>
      <c r="L57" s="544"/>
      <c r="M57" s="544"/>
      <c r="N57" s="544"/>
      <c r="O57" s="544"/>
      <c r="P57" s="544"/>
      <c r="Q57" s="544"/>
      <c r="R57" s="544"/>
      <c r="S57" s="544"/>
      <c r="T57" s="544"/>
    </row>
  </sheetData>
  <mergeCells count="53">
    <mergeCell ref="B49:T49"/>
    <mergeCell ref="B51:T51"/>
    <mergeCell ref="B53:T53"/>
    <mergeCell ref="B55:T55"/>
    <mergeCell ref="AK20:AM20"/>
    <mergeCell ref="A34:B34"/>
    <mergeCell ref="AB20:AF20"/>
    <mergeCell ref="AG20:AJ20"/>
    <mergeCell ref="B20:H20"/>
    <mergeCell ref="I20:L20"/>
    <mergeCell ref="P20:T20"/>
    <mergeCell ref="U20:V20"/>
    <mergeCell ref="W20:Z20"/>
    <mergeCell ref="A24:B24"/>
    <mergeCell ref="AL13:AL14"/>
    <mergeCell ref="AM13:AM14"/>
    <mergeCell ref="O12:O14"/>
    <mergeCell ref="AA12:AA14"/>
    <mergeCell ref="AE13:AE14"/>
    <mergeCell ref="AF13:AF14"/>
    <mergeCell ref="W13:W14"/>
    <mergeCell ref="X13:X14"/>
    <mergeCell ref="Y13:Y14"/>
    <mergeCell ref="AB12:AM12"/>
    <mergeCell ref="AK13:AK14"/>
    <mergeCell ref="Z13:Z14"/>
    <mergeCell ref="AB13:AB14"/>
    <mergeCell ref="AC13:AC14"/>
    <mergeCell ref="AD13:AD14"/>
    <mergeCell ref="AG13:AG14"/>
    <mergeCell ref="AH13:AH14"/>
    <mergeCell ref="AI13:AI14"/>
    <mergeCell ref="AJ13:AJ14"/>
    <mergeCell ref="A12:A14"/>
    <mergeCell ref="P12:T12"/>
    <mergeCell ref="U12:V12"/>
    <mergeCell ref="P13:Q13"/>
    <mergeCell ref="U13:V13"/>
    <mergeCell ref="W12:Z12"/>
    <mergeCell ref="A10:H10"/>
    <mergeCell ref="A11:H11"/>
    <mergeCell ref="K13:K14"/>
    <mergeCell ref="C13:C14"/>
    <mergeCell ref="B13:B14"/>
    <mergeCell ref="D13:D14"/>
    <mergeCell ref="E13:E14"/>
    <mergeCell ref="B12:N12"/>
    <mergeCell ref="N13:N14"/>
    <mergeCell ref="M13:M14"/>
    <mergeCell ref="L13:L14"/>
    <mergeCell ref="F13:H13"/>
    <mergeCell ref="I13:I14"/>
    <mergeCell ref="J13:J14"/>
  </mergeCells>
  <printOptions horizontalCentered="1"/>
  <pageMargins left="0.15748031496062992" right="0.19685039370078741" top="0.11811023622047245" bottom="0.19685039370078741" header="0.15748031496062992" footer="0.15748031496062992"/>
  <pageSetup paperSize="9" scale="3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CO45"/>
  <sheetViews>
    <sheetView workbookViewId="0">
      <selection activeCell="H1" sqref="H1:H3"/>
    </sheetView>
  </sheetViews>
  <sheetFormatPr defaultColWidth="9.140625" defaultRowHeight="15" x14ac:dyDescent="0.25"/>
  <cols>
    <col min="1" max="1" width="9.140625" style="490" customWidth="1"/>
    <col min="2" max="2" width="20.7109375" style="490" customWidth="1"/>
    <col min="3" max="3" width="14.140625" style="490" customWidth="1"/>
    <col min="4" max="4" width="12" style="490" bestFit="1" customWidth="1"/>
    <col min="5" max="8" width="9.140625" style="490"/>
    <col min="9" max="9" width="28.7109375" style="490" customWidth="1"/>
    <col min="10" max="11" width="9.42578125" style="490" bestFit="1" customWidth="1"/>
    <col min="12" max="12" width="12" style="490" bestFit="1" customWidth="1"/>
    <col min="13" max="20" width="9.42578125" style="490" bestFit="1" customWidth="1"/>
    <col min="21" max="16384" width="9.140625" style="490"/>
  </cols>
  <sheetData>
    <row r="1" spans="1:93" ht="15.75" customHeight="1" x14ac:dyDescent="0.25">
      <c r="E1" s="492"/>
      <c r="F1" s="492"/>
      <c r="H1" s="160" t="s">
        <v>783</v>
      </c>
      <c r="J1" s="491"/>
      <c r="P1" s="493"/>
      <c r="Q1" s="494"/>
      <c r="R1" s="494"/>
      <c r="S1" s="494"/>
    </row>
    <row r="2" spans="1:93" ht="15.75" x14ac:dyDescent="0.25">
      <c r="E2" s="495"/>
      <c r="F2" s="495"/>
      <c r="H2" s="160" t="s">
        <v>763</v>
      </c>
      <c r="J2" s="491"/>
      <c r="P2" s="493"/>
      <c r="Q2" s="494"/>
      <c r="R2" s="494"/>
      <c r="S2" s="494"/>
    </row>
    <row r="3" spans="1:93" ht="15.75" x14ac:dyDescent="0.25">
      <c r="E3" s="495"/>
      <c r="F3" s="495"/>
      <c r="H3" s="160" t="s">
        <v>219</v>
      </c>
      <c r="J3" s="491"/>
      <c r="P3" s="493"/>
      <c r="Q3" s="494"/>
      <c r="R3" s="494"/>
      <c r="S3" s="494"/>
    </row>
    <row r="4" spans="1:93" ht="15.75" x14ac:dyDescent="0.25">
      <c r="D4" s="159"/>
      <c r="E4" s="496"/>
      <c r="F4" s="496"/>
      <c r="J4" s="491"/>
      <c r="P4" s="493"/>
      <c r="Q4" s="494"/>
      <c r="R4" s="494"/>
      <c r="S4" s="494"/>
    </row>
    <row r="5" spans="1:93" ht="15.75" x14ac:dyDescent="0.25">
      <c r="D5" s="546" t="s">
        <v>220</v>
      </c>
      <c r="E5" s="495"/>
      <c r="F5" s="497"/>
      <c r="J5" s="491"/>
      <c r="P5" s="493"/>
      <c r="Q5" s="494"/>
      <c r="R5" s="494"/>
      <c r="S5" s="494"/>
    </row>
    <row r="6" spans="1:93" ht="15" customHeight="1" x14ac:dyDescent="0.25">
      <c r="D6" s="546" t="s">
        <v>331</v>
      </c>
      <c r="E6" s="495"/>
      <c r="F6" s="495"/>
      <c r="J6" s="491"/>
      <c r="P6" s="493"/>
      <c r="Q6" s="494"/>
      <c r="R6" s="494"/>
      <c r="S6" s="494"/>
    </row>
    <row r="7" spans="1:93" ht="15" customHeight="1" x14ac:dyDescent="0.25">
      <c r="D7" s="546" t="s">
        <v>332</v>
      </c>
      <c r="E7" s="495"/>
      <c r="F7" s="495"/>
      <c r="J7" s="491"/>
      <c r="P7" s="493"/>
      <c r="Q7" s="494"/>
      <c r="R7" s="494"/>
      <c r="S7" s="494"/>
    </row>
    <row r="8" spans="1:93" ht="18.75" x14ac:dyDescent="0.3">
      <c r="B8" s="499" t="s">
        <v>712</v>
      </c>
      <c r="C8" s="499"/>
      <c r="I8" s="849"/>
      <c r="J8" s="849"/>
      <c r="K8" s="849"/>
      <c r="L8" s="849"/>
      <c r="M8" s="849"/>
      <c r="N8" s="849"/>
      <c r="O8" s="849"/>
      <c r="P8" s="849"/>
      <c r="Q8" s="849"/>
      <c r="R8" s="849"/>
      <c r="S8" s="849"/>
    </row>
    <row r="9" spans="1:93" x14ac:dyDescent="0.25">
      <c r="B9" s="493" t="s">
        <v>705</v>
      </c>
      <c r="C9" s="493"/>
      <c r="I9" s="849"/>
      <c r="J9" s="849"/>
      <c r="K9" s="849"/>
      <c r="L9" s="849"/>
      <c r="M9" s="849"/>
      <c r="N9" s="849"/>
      <c r="O9" s="849"/>
      <c r="P9" s="849"/>
      <c r="Q9" s="849"/>
      <c r="R9" s="849"/>
      <c r="S9" s="849"/>
    </row>
    <row r="10" spans="1:93" ht="15.75" customHeight="1" x14ac:dyDescent="0.25">
      <c r="I10" s="494"/>
      <c r="J10" s="500"/>
      <c r="K10" s="494"/>
      <c r="L10" s="494"/>
      <c r="M10" s="494"/>
      <c r="N10" s="494"/>
      <c r="O10" s="494"/>
      <c r="P10" s="494"/>
      <c r="Q10" s="494"/>
      <c r="R10" s="494"/>
      <c r="S10" s="494"/>
    </row>
    <row r="11" spans="1:93" ht="15" customHeight="1" x14ac:dyDescent="0.25">
      <c r="B11" s="850" t="s">
        <v>706</v>
      </c>
      <c r="C11" s="850" t="s">
        <v>707</v>
      </c>
      <c r="D11" s="850" t="s">
        <v>708</v>
      </c>
      <c r="I11" s="846"/>
      <c r="J11" s="846"/>
      <c r="K11" s="846"/>
      <c r="L11" s="501"/>
      <c r="M11" s="847"/>
      <c r="N11" s="847"/>
      <c r="O11" s="847"/>
      <c r="P11" s="847"/>
      <c r="Q11" s="847"/>
      <c r="R11" s="847"/>
      <c r="S11" s="847"/>
      <c r="T11" s="846"/>
    </row>
    <row r="12" spans="1:93" ht="27" customHeight="1" x14ac:dyDescent="0.25">
      <c r="A12" s="502"/>
      <c r="B12" s="850"/>
      <c r="C12" s="850"/>
      <c r="D12" s="850"/>
      <c r="I12" s="846"/>
      <c r="J12" s="846"/>
      <c r="K12" s="846"/>
      <c r="L12" s="501"/>
      <c r="M12" s="846"/>
      <c r="N12" s="846"/>
      <c r="O12" s="846"/>
      <c r="P12" s="846"/>
      <c r="Q12" s="846"/>
      <c r="R12" s="846"/>
      <c r="S12" s="846"/>
      <c r="T12" s="846"/>
    </row>
    <row r="13" spans="1:93" ht="42" customHeight="1" x14ac:dyDescent="0.25">
      <c r="A13" s="502"/>
      <c r="B13" s="850"/>
      <c r="C13" s="850"/>
      <c r="D13" s="850"/>
      <c r="I13" s="846"/>
      <c r="J13" s="846"/>
      <c r="K13" s="846"/>
      <c r="L13" s="501"/>
      <c r="M13" s="846"/>
      <c r="N13" s="846"/>
      <c r="O13" s="846"/>
      <c r="P13" s="846"/>
      <c r="Q13" s="846"/>
      <c r="R13" s="501"/>
      <c r="S13" s="501"/>
      <c r="T13" s="846"/>
    </row>
    <row r="14" spans="1:93" s="504" customFormat="1" ht="9.75" customHeight="1" x14ac:dyDescent="0.25">
      <c r="A14" s="502"/>
      <c r="B14" s="503">
        <v>1</v>
      </c>
      <c r="C14" s="503">
        <v>3</v>
      </c>
      <c r="D14" s="503">
        <v>10</v>
      </c>
      <c r="E14" s="490"/>
      <c r="F14" s="490"/>
      <c r="G14" s="490"/>
      <c r="H14" s="490"/>
      <c r="I14" s="501"/>
      <c r="J14" s="501"/>
      <c r="K14" s="501"/>
      <c r="L14" s="501"/>
      <c r="M14" s="501"/>
      <c r="N14" s="501"/>
      <c r="O14" s="501"/>
      <c r="P14" s="501"/>
      <c r="Q14" s="501"/>
      <c r="R14" s="501"/>
      <c r="S14" s="501"/>
      <c r="T14" s="501"/>
      <c r="U14" s="490"/>
      <c r="V14" s="490"/>
      <c r="W14" s="490"/>
      <c r="X14" s="490"/>
      <c r="Y14" s="490"/>
      <c r="Z14" s="490"/>
      <c r="AA14" s="490"/>
      <c r="AB14" s="490"/>
      <c r="AC14" s="490"/>
      <c r="AD14" s="490"/>
      <c r="AE14" s="490"/>
      <c r="AF14" s="490"/>
      <c r="AG14" s="490"/>
      <c r="AH14" s="490"/>
      <c r="AI14" s="490"/>
      <c r="AJ14" s="490"/>
      <c r="AK14" s="490"/>
      <c r="AL14" s="490"/>
      <c r="AM14" s="490"/>
      <c r="AN14" s="490"/>
      <c r="AO14" s="490"/>
      <c r="AP14" s="490"/>
      <c r="AQ14" s="490"/>
      <c r="AR14" s="490"/>
      <c r="AS14" s="490"/>
      <c r="AT14" s="490"/>
      <c r="AU14" s="490"/>
      <c r="AV14" s="490"/>
      <c r="AW14" s="490"/>
      <c r="AX14" s="490"/>
      <c r="AY14" s="490"/>
      <c r="AZ14" s="490"/>
      <c r="BA14" s="490"/>
      <c r="BB14" s="490"/>
      <c r="BC14" s="490"/>
      <c r="BD14" s="490"/>
      <c r="BE14" s="490"/>
      <c r="BF14" s="490"/>
      <c r="BG14" s="490"/>
      <c r="BH14" s="490"/>
      <c r="BI14" s="490"/>
      <c r="BJ14" s="490"/>
      <c r="BK14" s="490"/>
      <c r="BL14" s="490"/>
      <c r="BM14" s="490"/>
      <c r="BN14" s="490"/>
      <c r="BO14" s="490"/>
      <c r="BP14" s="490"/>
      <c r="BQ14" s="490"/>
      <c r="BR14" s="490"/>
      <c r="BS14" s="490"/>
      <c r="BT14" s="490"/>
      <c r="BU14" s="490"/>
      <c r="BV14" s="490"/>
      <c r="BW14" s="490"/>
      <c r="BX14" s="490"/>
      <c r="BY14" s="490"/>
      <c r="BZ14" s="490"/>
      <c r="CA14" s="490"/>
      <c r="CB14" s="490"/>
      <c r="CC14" s="490"/>
      <c r="CD14" s="490"/>
      <c r="CE14" s="490"/>
      <c r="CF14" s="490"/>
      <c r="CG14" s="490"/>
      <c r="CH14" s="490"/>
      <c r="CI14" s="490"/>
      <c r="CJ14" s="490"/>
      <c r="CK14" s="490"/>
      <c r="CL14" s="490"/>
      <c r="CM14" s="490"/>
      <c r="CN14" s="490"/>
      <c r="CO14" s="490"/>
    </row>
    <row r="15" spans="1:93" ht="15.75" x14ac:dyDescent="0.25">
      <c r="B15" s="505" t="s">
        <v>668</v>
      </c>
      <c r="C15" s="506">
        <v>436.08</v>
      </c>
      <c r="D15" s="507">
        <f t="shared" ref="D15:D26" si="0">C15/30</f>
        <v>14.536</v>
      </c>
      <c r="I15" s="508"/>
      <c r="J15" s="509"/>
      <c r="K15" s="510"/>
      <c r="L15" s="510"/>
      <c r="M15" s="510"/>
      <c r="N15" s="511"/>
      <c r="O15" s="511"/>
      <c r="P15" s="512"/>
      <c r="Q15" s="510"/>
      <c r="R15" s="510"/>
      <c r="S15" s="510"/>
      <c r="T15" s="513"/>
      <c r="U15" s="508"/>
    </row>
    <row r="16" spans="1:93" ht="15.75" x14ac:dyDescent="0.25">
      <c r="B16" s="505" t="s">
        <v>668</v>
      </c>
      <c r="C16" s="506">
        <v>436.08</v>
      </c>
      <c r="D16" s="507">
        <f t="shared" si="0"/>
        <v>14.536</v>
      </c>
      <c r="I16" s="508"/>
      <c r="J16" s="509"/>
      <c r="K16" s="510"/>
      <c r="L16" s="510"/>
      <c r="M16" s="510"/>
      <c r="N16" s="511"/>
      <c r="O16" s="511"/>
      <c r="P16" s="512"/>
      <c r="Q16" s="510"/>
      <c r="R16" s="510"/>
      <c r="S16" s="510"/>
      <c r="T16" s="513"/>
      <c r="U16" s="508"/>
    </row>
    <row r="17" spans="2:21" ht="15.75" x14ac:dyDescent="0.25">
      <c r="B17" s="505" t="s">
        <v>668</v>
      </c>
      <c r="C17" s="506">
        <v>436.08</v>
      </c>
      <c r="D17" s="507">
        <f t="shared" si="0"/>
        <v>14.536</v>
      </c>
      <c r="I17" s="508"/>
      <c r="J17" s="509"/>
      <c r="K17" s="510"/>
      <c r="L17" s="510"/>
      <c r="M17" s="510"/>
      <c r="N17" s="511"/>
      <c r="O17" s="511"/>
      <c r="P17" s="512"/>
      <c r="Q17" s="510"/>
      <c r="R17" s="510"/>
      <c r="S17" s="510"/>
      <c r="T17" s="513"/>
      <c r="U17" s="508"/>
    </row>
    <row r="18" spans="2:21" ht="15.75" x14ac:dyDescent="0.25">
      <c r="B18" s="505" t="s">
        <v>668</v>
      </c>
      <c r="C18" s="506">
        <v>436.08</v>
      </c>
      <c r="D18" s="507">
        <f t="shared" si="0"/>
        <v>14.536</v>
      </c>
      <c r="I18" s="508"/>
      <c r="J18" s="509"/>
      <c r="K18" s="510"/>
      <c r="L18" s="510"/>
      <c r="M18" s="510"/>
      <c r="N18" s="511"/>
      <c r="O18" s="511"/>
      <c r="P18" s="512"/>
      <c r="Q18" s="510"/>
      <c r="R18" s="510"/>
      <c r="S18" s="510"/>
      <c r="T18" s="513"/>
      <c r="U18" s="508"/>
    </row>
    <row r="19" spans="2:21" ht="15.75" x14ac:dyDescent="0.25">
      <c r="B19" s="505" t="s">
        <v>668</v>
      </c>
      <c r="C19" s="506">
        <v>436.08</v>
      </c>
      <c r="D19" s="507">
        <f t="shared" si="0"/>
        <v>14.536</v>
      </c>
      <c r="I19" s="508"/>
      <c r="J19" s="509"/>
      <c r="K19" s="510"/>
      <c r="L19" s="510"/>
      <c r="M19" s="510"/>
      <c r="N19" s="511"/>
      <c r="O19" s="511"/>
      <c r="P19" s="512"/>
      <c r="Q19" s="510"/>
      <c r="R19" s="510"/>
      <c r="S19" s="510"/>
      <c r="T19" s="513"/>
      <c r="U19" s="508"/>
    </row>
    <row r="20" spans="2:21" ht="15.75" x14ac:dyDescent="0.25">
      <c r="B20" s="505" t="s">
        <v>668</v>
      </c>
      <c r="C20" s="506">
        <v>436.08</v>
      </c>
      <c r="D20" s="507">
        <f t="shared" si="0"/>
        <v>14.536</v>
      </c>
      <c r="I20" s="508"/>
      <c r="J20" s="509"/>
      <c r="K20" s="510"/>
      <c r="L20" s="510"/>
      <c r="M20" s="510"/>
      <c r="N20" s="511"/>
      <c r="O20" s="511"/>
      <c r="P20" s="512"/>
      <c r="Q20" s="510"/>
      <c r="R20" s="510"/>
      <c r="S20" s="510"/>
      <c r="T20" s="513"/>
      <c r="U20" s="508"/>
    </row>
    <row r="21" spans="2:21" ht="15.75" x14ac:dyDescent="0.25">
      <c r="B21" s="505" t="s">
        <v>668</v>
      </c>
      <c r="C21" s="506">
        <v>436.08</v>
      </c>
      <c r="D21" s="507">
        <f t="shared" si="0"/>
        <v>14.536</v>
      </c>
      <c r="I21" s="508"/>
      <c r="J21" s="509"/>
      <c r="K21" s="510"/>
      <c r="L21" s="510"/>
      <c r="M21" s="510"/>
      <c r="N21" s="511"/>
      <c r="O21" s="511"/>
      <c r="P21" s="512"/>
      <c r="Q21" s="510"/>
      <c r="R21" s="510"/>
      <c r="S21" s="510"/>
      <c r="T21" s="513"/>
      <c r="U21" s="508"/>
    </row>
    <row r="22" spans="2:21" ht="15.75" x14ac:dyDescent="0.25">
      <c r="B22" s="505" t="s">
        <v>668</v>
      </c>
      <c r="C22" s="506">
        <v>436.08</v>
      </c>
      <c r="D22" s="507">
        <f t="shared" si="0"/>
        <v>14.536</v>
      </c>
      <c r="I22" s="508"/>
      <c r="J22" s="509"/>
      <c r="K22" s="510"/>
      <c r="L22" s="510"/>
      <c r="M22" s="510"/>
      <c r="N22" s="511"/>
      <c r="O22" s="511"/>
      <c r="P22" s="512"/>
      <c r="Q22" s="510"/>
      <c r="R22" s="510"/>
      <c r="S22" s="510"/>
      <c r="T22" s="513"/>
      <c r="U22" s="508"/>
    </row>
    <row r="23" spans="2:21" ht="15.75" x14ac:dyDescent="0.25">
      <c r="B23" s="505" t="s">
        <v>668</v>
      </c>
      <c r="C23" s="506">
        <v>436.08</v>
      </c>
      <c r="D23" s="507">
        <f t="shared" si="0"/>
        <v>14.536</v>
      </c>
      <c r="I23" s="508"/>
      <c r="J23" s="509"/>
      <c r="K23" s="510"/>
      <c r="L23" s="510"/>
      <c r="M23" s="510"/>
      <c r="N23" s="511"/>
      <c r="O23" s="511"/>
      <c r="P23" s="512"/>
      <c r="Q23" s="510"/>
      <c r="R23" s="510"/>
      <c r="S23" s="510"/>
      <c r="T23" s="513"/>
      <c r="U23" s="508"/>
    </row>
    <row r="24" spans="2:21" ht="15.75" x14ac:dyDescent="0.25">
      <c r="B24" s="505" t="s">
        <v>668</v>
      </c>
      <c r="C24" s="506">
        <v>436.08</v>
      </c>
      <c r="D24" s="507">
        <f t="shared" si="0"/>
        <v>14.536</v>
      </c>
      <c r="I24" s="508"/>
      <c r="J24" s="509"/>
      <c r="K24" s="510"/>
      <c r="L24" s="510"/>
      <c r="M24" s="510"/>
      <c r="N24" s="511"/>
      <c r="O24" s="511"/>
      <c r="P24" s="512"/>
      <c r="Q24" s="510"/>
      <c r="R24" s="510"/>
      <c r="S24" s="510"/>
      <c r="T24" s="513"/>
      <c r="U24" s="508"/>
    </row>
    <row r="25" spans="2:21" ht="15.75" x14ac:dyDescent="0.25">
      <c r="B25" s="505" t="s">
        <v>668</v>
      </c>
      <c r="C25" s="506">
        <v>436.08</v>
      </c>
      <c r="D25" s="507">
        <f t="shared" si="0"/>
        <v>14.536</v>
      </c>
      <c r="I25" s="508"/>
      <c r="J25" s="509"/>
      <c r="K25" s="510"/>
      <c r="L25" s="510"/>
      <c r="M25" s="510"/>
      <c r="N25" s="511"/>
      <c r="O25" s="511"/>
      <c r="P25" s="512"/>
      <c r="Q25" s="510"/>
      <c r="R25" s="510"/>
      <c r="S25" s="510"/>
      <c r="T25" s="513"/>
      <c r="U25" s="508"/>
    </row>
    <row r="26" spans="2:21" ht="15.75" x14ac:dyDescent="0.25">
      <c r="B26" s="505" t="s">
        <v>709</v>
      </c>
      <c r="C26" s="506">
        <v>422.58</v>
      </c>
      <c r="D26" s="507">
        <f t="shared" si="0"/>
        <v>14.086</v>
      </c>
      <c r="I26" s="508"/>
      <c r="J26" s="509"/>
      <c r="K26" s="510"/>
      <c r="L26" s="510"/>
      <c r="M26" s="510"/>
      <c r="N26" s="511"/>
      <c r="O26" s="510"/>
      <c r="P26" s="510"/>
      <c r="Q26" s="510"/>
      <c r="R26" s="510"/>
      <c r="S26" s="510"/>
      <c r="T26" s="513"/>
      <c r="U26" s="508"/>
    </row>
    <row r="27" spans="2:21" ht="15.75" x14ac:dyDescent="0.25">
      <c r="B27" s="505" t="s">
        <v>709</v>
      </c>
      <c r="C27" s="506">
        <v>422.58</v>
      </c>
      <c r="D27" s="507">
        <f t="shared" ref="D27:D32" si="1">C27/30</f>
        <v>14.086</v>
      </c>
      <c r="I27" s="508"/>
      <c r="J27" s="509"/>
      <c r="K27" s="510"/>
      <c r="L27" s="510"/>
      <c r="M27" s="510"/>
      <c r="N27" s="511"/>
      <c r="O27" s="510"/>
      <c r="P27" s="510"/>
      <c r="Q27" s="510"/>
      <c r="R27" s="510"/>
      <c r="S27" s="510"/>
      <c r="T27" s="513"/>
      <c r="U27" s="508"/>
    </row>
    <row r="28" spans="2:21" ht="15.75" x14ac:dyDescent="0.25">
      <c r="B28" s="505" t="s">
        <v>709</v>
      </c>
      <c r="C28" s="506">
        <v>422.58</v>
      </c>
      <c r="D28" s="507">
        <f t="shared" si="1"/>
        <v>14.086</v>
      </c>
      <c r="I28" s="508"/>
      <c r="J28" s="509"/>
      <c r="K28" s="510"/>
      <c r="L28" s="510"/>
      <c r="M28" s="510"/>
      <c r="N28" s="511"/>
      <c r="O28" s="510"/>
      <c r="P28" s="510"/>
      <c r="Q28" s="510"/>
      <c r="R28" s="510"/>
      <c r="S28" s="510"/>
      <c r="T28" s="513"/>
      <c r="U28" s="508"/>
    </row>
    <row r="29" spans="2:21" ht="15.75" x14ac:dyDescent="0.25">
      <c r="B29" s="505" t="s">
        <v>709</v>
      </c>
      <c r="C29" s="506">
        <v>422.58</v>
      </c>
      <c r="D29" s="507">
        <f t="shared" si="1"/>
        <v>14.086</v>
      </c>
      <c r="I29" s="508"/>
      <c r="J29" s="509"/>
      <c r="K29" s="510"/>
      <c r="L29" s="510"/>
      <c r="M29" s="510"/>
      <c r="N29" s="511"/>
      <c r="O29" s="510"/>
      <c r="P29" s="510"/>
      <c r="Q29" s="510"/>
      <c r="R29" s="510"/>
      <c r="S29" s="510"/>
      <c r="T29" s="513"/>
      <c r="U29" s="508"/>
    </row>
    <row r="30" spans="2:21" ht="15.75" x14ac:dyDescent="0.25">
      <c r="B30" s="505" t="s">
        <v>709</v>
      </c>
      <c r="C30" s="506">
        <v>422.58</v>
      </c>
      <c r="D30" s="507">
        <f t="shared" si="1"/>
        <v>14.086</v>
      </c>
      <c r="I30" s="508"/>
      <c r="J30" s="509"/>
      <c r="K30" s="510"/>
      <c r="L30" s="510"/>
      <c r="M30" s="510"/>
      <c r="N30" s="511"/>
      <c r="O30" s="510"/>
      <c r="P30" s="510"/>
      <c r="Q30" s="510"/>
      <c r="R30" s="510"/>
      <c r="S30" s="510"/>
      <c r="T30" s="513"/>
      <c r="U30" s="508"/>
    </row>
    <row r="31" spans="2:21" ht="15.75" x14ac:dyDescent="0.25">
      <c r="B31" s="505" t="s">
        <v>709</v>
      </c>
      <c r="C31" s="506">
        <v>422.58</v>
      </c>
      <c r="D31" s="507">
        <f t="shared" si="1"/>
        <v>14.086</v>
      </c>
      <c r="I31" s="508"/>
      <c r="J31" s="509"/>
      <c r="K31" s="510"/>
      <c r="L31" s="510"/>
      <c r="M31" s="510"/>
      <c r="N31" s="511"/>
      <c r="O31" s="510"/>
      <c r="P31" s="510"/>
      <c r="Q31" s="510"/>
      <c r="R31" s="510"/>
      <c r="S31" s="510"/>
      <c r="T31" s="513"/>
      <c r="U31" s="508"/>
    </row>
    <row r="32" spans="2:21" ht="15.75" x14ac:dyDescent="0.25">
      <c r="B32" s="505" t="s">
        <v>709</v>
      </c>
      <c r="C32" s="506">
        <v>422.58</v>
      </c>
      <c r="D32" s="507">
        <f t="shared" si="1"/>
        <v>14.086</v>
      </c>
      <c r="I32" s="508"/>
      <c r="J32" s="509"/>
      <c r="K32" s="510"/>
      <c r="L32" s="510"/>
      <c r="M32" s="510"/>
      <c r="N32" s="511"/>
      <c r="O32" s="510"/>
      <c r="P32" s="510"/>
      <c r="Q32" s="510"/>
      <c r="R32" s="510"/>
      <c r="S32" s="510"/>
      <c r="T32" s="513"/>
      <c r="U32" s="508"/>
    </row>
    <row r="33" spans="1:21" ht="15.75" x14ac:dyDescent="0.25">
      <c r="B33" s="514"/>
      <c r="C33" s="510"/>
      <c r="D33" s="513"/>
      <c r="I33" s="508"/>
      <c r="J33" s="509"/>
      <c r="K33" s="510"/>
      <c r="L33" s="510"/>
      <c r="M33" s="510"/>
      <c r="N33" s="511"/>
      <c r="O33" s="510"/>
      <c r="P33" s="510"/>
      <c r="Q33" s="510"/>
      <c r="R33" s="510"/>
      <c r="S33" s="510"/>
      <c r="T33" s="513"/>
      <c r="U33" s="508"/>
    </row>
    <row r="34" spans="1:21" x14ac:dyDescent="0.25">
      <c r="A34" s="515"/>
      <c r="B34" s="516"/>
      <c r="C34" s="517"/>
      <c r="D34" s="517"/>
    </row>
    <row r="35" spans="1:21" hidden="1" x14ac:dyDescent="0.25">
      <c r="B35" s="498" t="s">
        <v>710</v>
      </c>
      <c r="C35" s="498"/>
    </row>
    <row r="36" spans="1:21" x14ac:dyDescent="0.25">
      <c r="B36" s="518" t="s">
        <v>722</v>
      </c>
      <c r="C36" s="518"/>
    </row>
    <row r="37" spans="1:21" x14ac:dyDescent="0.25">
      <c r="B37" s="518"/>
      <c r="C37" s="518"/>
      <c r="D37" s="518"/>
      <c r="E37" s="518"/>
      <c r="F37" s="518"/>
      <c r="G37" s="518"/>
      <c r="H37" s="518"/>
      <c r="I37" s="518"/>
      <c r="J37" s="518"/>
      <c r="K37" s="518"/>
      <c r="L37" s="518"/>
      <c r="M37" s="518"/>
    </row>
    <row r="38" spans="1:21" x14ac:dyDescent="0.25">
      <c r="B38" s="518" t="s">
        <v>723</v>
      </c>
      <c r="C38" s="518"/>
      <c r="D38" s="518"/>
      <c r="E38" s="518"/>
      <c r="F38" s="518"/>
      <c r="G38" s="518"/>
      <c r="H38" s="518"/>
      <c r="I38" s="518"/>
      <c r="J38" s="518"/>
      <c r="K38" s="518"/>
      <c r="L38" s="518"/>
      <c r="M38" s="518"/>
    </row>
    <row r="39" spans="1:21" x14ac:dyDescent="0.25">
      <c r="B39" s="518"/>
      <c r="C39" s="518"/>
      <c r="D39" s="518"/>
      <c r="E39" s="518"/>
      <c r="F39" s="518"/>
      <c r="G39" s="518"/>
      <c r="H39" s="518"/>
      <c r="I39" s="518"/>
      <c r="J39" s="518"/>
      <c r="K39" s="518"/>
      <c r="L39" s="518"/>
      <c r="M39" s="518"/>
    </row>
    <row r="40" spans="1:21" x14ac:dyDescent="0.25">
      <c r="B40" s="518" t="s">
        <v>724</v>
      </c>
      <c r="C40" s="518"/>
      <c r="D40" s="518"/>
      <c r="E40" s="518"/>
      <c r="F40" s="518"/>
      <c r="G40" s="518"/>
      <c r="H40" s="518"/>
      <c r="I40" s="518"/>
      <c r="J40" s="518"/>
      <c r="K40" s="518"/>
      <c r="L40" s="518"/>
      <c r="M40" s="518"/>
    </row>
    <row r="41" spans="1:21" x14ac:dyDescent="0.25">
      <c r="B41" s="518"/>
      <c r="C41" s="518"/>
      <c r="D41" s="518"/>
      <c r="E41" s="518"/>
      <c r="F41" s="518"/>
      <c r="G41" s="518"/>
      <c r="H41" s="518"/>
      <c r="I41" s="518"/>
      <c r="J41" s="518"/>
      <c r="K41" s="518"/>
      <c r="L41" s="518"/>
      <c r="M41" s="518"/>
    </row>
    <row r="42" spans="1:21" x14ac:dyDescent="0.25">
      <c r="B42" s="518" t="s">
        <v>725</v>
      </c>
      <c r="C42" s="518"/>
      <c r="D42" s="518"/>
      <c r="E42" s="518"/>
      <c r="F42" s="518"/>
      <c r="G42" s="518"/>
      <c r="H42" s="518"/>
      <c r="I42" s="518"/>
      <c r="J42" s="518"/>
      <c r="K42" s="518"/>
      <c r="L42" s="518"/>
      <c r="M42" s="518"/>
    </row>
    <row r="43" spans="1:21" x14ac:dyDescent="0.25">
      <c r="B43" s="518"/>
      <c r="C43" s="518"/>
      <c r="D43" s="518"/>
      <c r="E43" s="518"/>
      <c r="F43" s="518"/>
      <c r="G43" s="518"/>
      <c r="H43" s="518"/>
      <c r="I43" s="518"/>
      <c r="J43" s="518"/>
      <c r="K43" s="518"/>
      <c r="L43" s="518"/>
      <c r="M43" s="518"/>
    </row>
    <row r="44" spans="1:21" x14ac:dyDescent="0.25">
      <c r="B44" s="848" t="s">
        <v>729</v>
      </c>
      <c r="C44" s="848"/>
      <c r="D44" s="848"/>
      <c r="E44" s="848"/>
      <c r="F44" s="848"/>
      <c r="G44" s="848"/>
      <c r="H44" s="848"/>
      <c r="I44" s="848"/>
      <c r="J44" s="848"/>
      <c r="K44" s="848"/>
      <c r="L44" s="848"/>
      <c r="M44" s="848"/>
    </row>
    <row r="45" spans="1:21" x14ac:dyDescent="0.25">
      <c r="B45" s="485" t="s">
        <v>730</v>
      </c>
      <c r="C45" s="485"/>
      <c r="D45" s="485"/>
      <c r="E45" s="485"/>
      <c r="F45" s="485"/>
      <c r="G45" s="485"/>
      <c r="H45" s="485"/>
      <c r="I45" s="485"/>
      <c r="J45" s="485"/>
      <c r="K45" s="485"/>
      <c r="L45" s="485"/>
      <c r="M45" s="485"/>
    </row>
  </sheetData>
  <mergeCells count="17">
    <mergeCell ref="B44:M44"/>
    <mergeCell ref="I8:S8"/>
    <mergeCell ref="I9:S9"/>
    <mergeCell ref="B11:B13"/>
    <mergeCell ref="C11:C13"/>
    <mergeCell ref="D11:D13"/>
    <mergeCell ref="I11:I13"/>
    <mergeCell ref="J11:J13"/>
    <mergeCell ref="K11:K13"/>
    <mergeCell ref="T11:T13"/>
    <mergeCell ref="M12:M13"/>
    <mergeCell ref="N12:N13"/>
    <mergeCell ref="O12:O13"/>
    <mergeCell ref="P12:P13"/>
    <mergeCell ref="Q12:Q13"/>
    <mergeCell ref="R12:S12"/>
    <mergeCell ref="M11:S11"/>
  </mergeCells>
  <pageMargins left="0.31496062992125984" right="0.31496062992125984" top="0.35433070866141736" bottom="0.35433070866141736"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S118"/>
  <sheetViews>
    <sheetView topLeftCell="B1" zoomScale="115" zoomScaleNormal="115" zoomScaleSheetLayoutView="85" workbookViewId="0">
      <selection activeCell="M93" sqref="M93"/>
    </sheetView>
  </sheetViews>
  <sheetFormatPr defaultRowHeight="15" outlineLevelCol="1" x14ac:dyDescent="0.25"/>
  <cols>
    <col min="1" max="1" width="10.5703125" style="8" customWidth="1"/>
    <col min="2" max="2" width="76.5703125" style="9" customWidth="1"/>
    <col min="3" max="3" width="25.85546875" style="156" customWidth="1"/>
    <col min="4" max="4" width="23.42578125" style="9" hidden="1" customWidth="1"/>
    <col min="5" max="5" width="43" style="9" hidden="1" customWidth="1" outlineLevel="1"/>
    <col min="6" max="6" width="16.5703125" style="9" hidden="1" customWidth="1" outlineLevel="1"/>
    <col min="7" max="7" width="14.28515625" style="9" hidden="1" customWidth="1" outlineLevel="1"/>
    <col min="8" max="8" width="9.140625" style="9" collapsed="1"/>
    <col min="9" max="9" width="22.5703125" style="9" customWidth="1"/>
    <col min="10" max="16384" width="9.140625" style="9"/>
  </cols>
  <sheetData>
    <row r="1" spans="1:3" x14ac:dyDescent="0.25">
      <c r="B1" s="643" t="s">
        <v>764</v>
      </c>
      <c r="C1" s="643"/>
    </row>
    <row r="2" spans="1:3" x14ac:dyDescent="0.25">
      <c r="B2" s="643" t="s">
        <v>765</v>
      </c>
      <c r="C2" s="643"/>
    </row>
    <row r="3" spans="1:3" ht="33" customHeight="1" x14ac:dyDescent="0.25">
      <c r="B3" s="559" t="s">
        <v>218</v>
      </c>
      <c r="C3" s="560" t="s">
        <v>470</v>
      </c>
    </row>
    <row r="4" spans="1:3" ht="16.5" customHeight="1" x14ac:dyDescent="0.25">
      <c r="B4" s="559"/>
      <c r="C4" s="560"/>
    </row>
    <row r="5" spans="1:3" x14ac:dyDescent="0.25">
      <c r="B5" s="561"/>
      <c r="C5" s="560" t="s">
        <v>220</v>
      </c>
    </row>
    <row r="6" spans="1:3" x14ac:dyDescent="0.25">
      <c r="B6" s="561"/>
      <c r="C6" s="560" t="s">
        <v>331</v>
      </c>
    </row>
    <row r="7" spans="1:3" x14ac:dyDescent="0.25">
      <c r="B7" s="561"/>
      <c r="C7" s="560" t="s">
        <v>332</v>
      </c>
    </row>
    <row r="8" spans="1:3" hidden="1" x14ac:dyDescent="0.25"/>
    <row r="9" spans="1:3" x14ac:dyDescent="0.25">
      <c r="A9" s="650" t="s">
        <v>788</v>
      </c>
      <c r="B9" s="651"/>
    </row>
    <row r="10" spans="1:3" ht="32.25" customHeight="1" x14ac:dyDescent="0.25">
      <c r="A10" s="644" t="s">
        <v>473</v>
      </c>
      <c r="B10" s="644"/>
      <c r="C10" s="644"/>
    </row>
    <row r="11" spans="1:3" hidden="1" x14ac:dyDescent="0.25"/>
    <row r="12" spans="1:3" ht="46.5" hidden="1" customHeight="1" x14ac:dyDescent="0.25">
      <c r="A12" s="645" t="s">
        <v>224</v>
      </c>
      <c r="B12" s="645"/>
      <c r="C12" s="645"/>
    </row>
    <row r="13" spans="1:3" ht="15.75" x14ac:dyDescent="0.25">
      <c r="A13" s="646" t="s">
        <v>222</v>
      </c>
      <c r="B13" s="647"/>
      <c r="C13" s="648"/>
    </row>
    <row r="14" spans="1:3" ht="29.25" customHeight="1" x14ac:dyDescent="0.25">
      <c r="A14" s="649" t="s">
        <v>474</v>
      </c>
      <c r="B14" s="649"/>
      <c r="C14" s="649"/>
    </row>
    <row r="15" spans="1:3" ht="17.100000000000001" customHeight="1" x14ac:dyDescent="0.25">
      <c r="A15" s="154">
        <v>11</v>
      </c>
      <c r="B15" s="448" t="s">
        <v>150</v>
      </c>
      <c r="C15" s="450">
        <v>201.52</v>
      </c>
    </row>
    <row r="16" spans="1:3" ht="27" customHeight="1" x14ac:dyDescent="0.25">
      <c r="A16" s="649" t="s">
        <v>151</v>
      </c>
      <c r="B16" s="649"/>
      <c r="C16" s="649"/>
    </row>
    <row r="17" spans="1:3" x14ac:dyDescent="0.25">
      <c r="A17" s="154">
        <v>9</v>
      </c>
      <c r="B17" s="448" t="s">
        <v>146</v>
      </c>
      <c r="C17" s="449">
        <v>61.64</v>
      </c>
    </row>
    <row r="18" spans="1:3" ht="27" customHeight="1" x14ac:dyDescent="0.25">
      <c r="A18" s="649" t="s">
        <v>152</v>
      </c>
      <c r="B18" s="649"/>
      <c r="C18" s="649"/>
    </row>
    <row r="19" spans="1:3" ht="17.100000000000001" customHeight="1" x14ac:dyDescent="0.25">
      <c r="A19" s="154">
        <v>11</v>
      </c>
      <c r="B19" s="448" t="s">
        <v>150</v>
      </c>
      <c r="C19" s="449">
        <v>145.93</v>
      </c>
    </row>
    <row r="20" spans="1:3" ht="30.75" customHeight="1" x14ac:dyDescent="0.25">
      <c r="A20" s="646" t="s">
        <v>475</v>
      </c>
      <c r="B20" s="647"/>
      <c r="C20" s="648"/>
    </row>
    <row r="21" spans="1:3" x14ac:dyDescent="0.25">
      <c r="A21" s="640" t="s">
        <v>206</v>
      </c>
      <c r="B21" s="641"/>
      <c r="C21" s="642"/>
    </row>
    <row r="22" spans="1:3" ht="17.100000000000001" customHeight="1" x14ac:dyDescent="0.25">
      <c r="A22" s="154">
        <v>11</v>
      </c>
      <c r="B22" s="445" t="s">
        <v>207</v>
      </c>
      <c r="C22" s="446">
        <v>2582.3000000000002</v>
      </c>
    </row>
    <row r="23" spans="1:3" ht="17.100000000000001" customHeight="1" x14ac:dyDescent="0.25">
      <c r="A23" s="154">
        <v>12</v>
      </c>
      <c r="B23" s="442" t="s">
        <v>215</v>
      </c>
      <c r="C23" s="446">
        <v>2227.77</v>
      </c>
    </row>
    <row r="24" spans="1:3" x14ac:dyDescent="0.25">
      <c r="A24" s="640" t="s">
        <v>208</v>
      </c>
      <c r="B24" s="641"/>
      <c r="C24" s="642"/>
    </row>
    <row r="25" spans="1:3" ht="17.100000000000001" customHeight="1" x14ac:dyDescent="0.25">
      <c r="A25" s="154">
        <v>11</v>
      </c>
      <c r="B25" s="445" t="s">
        <v>207</v>
      </c>
      <c r="C25" s="446">
        <v>2346.62</v>
      </c>
    </row>
    <row r="26" spans="1:3" ht="17.100000000000001" customHeight="1" x14ac:dyDescent="0.25">
      <c r="A26" s="154">
        <v>12</v>
      </c>
      <c r="B26" s="442" t="s">
        <v>215</v>
      </c>
      <c r="C26" s="446">
        <v>2011.12</v>
      </c>
    </row>
    <row r="27" spans="1:3" x14ac:dyDescent="0.25">
      <c r="A27" s="640" t="s">
        <v>209</v>
      </c>
      <c r="B27" s="641"/>
      <c r="C27" s="642"/>
    </row>
    <row r="28" spans="1:3" ht="17.100000000000001" customHeight="1" x14ac:dyDescent="0.25">
      <c r="A28" s="154">
        <v>11</v>
      </c>
      <c r="B28" s="445" t="s">
        <v>207</v>
      </c>
      <c r="C28" s="446">
        <v>3337.55</v>
      </c>
    </row>
    <row r="29" spans="1:3" ht="17.100000000000001" customHeight="1" x14ac:dyDescent="0.25">
      <c r="A29" s="154">
        <v>12</v>
      </c>
      <c r="B29" s="442" t="s">
        <v>215</v>
      </c>
      <c r="C29" s="446">
        <v>2983.02</v>
      </c>
    </row>
    <row r="30" spans="1:3" x14ac:dyDescent="0.25">
      <c r="A30" s="640" t="s">
        <v>210</v>
      </c>
      <c r="B30" s="641"/>
      <c r="C30" s="642"/>
    </row>
    <row r="31" spans="1:3" ht="17.100000000000001" customHeight="1" x14ac:dyDescent="0.25">
      <c r="A31" s="154">
        <v>11</v>
      </c>
      <c r="B31" s="445" t="s">
        <v>207</v>
      </c>
      <c r="C31" s="446">
        <v>1526.14</v>
      </c>
    </row>
    <row r="32" spans="1:3" ht="17.100000000000001" customHeight="1" x14ac:dyDescent="0.25">
      <c r="A32" s="154">
        <v>12</v>
      </c>
      <c r="B32" s="442" t="s">
        <v>215</v>
      </c>
      <c r="C32" s="446">
        <v>585.70000000000005</v>
      </c>
    </row>
    <row r="33" spans="1:6" x14ac:dyDescent="0.25">
      <c r="A33" s="640" t="s">
        <v>211</v>
      </c>
      <c r="B33" s="641"/>
      <c r="C33" s="642"/>
    </row>
    <row r="34" spans="1:6" ht="17.100000000000001" customHeight="1" x14ac:dyDescent="0.25">
      <c r="A34" s="154">
        <v>11</v>
      </c>
      <c r="B34" s="445" t="s">
        <v>207</v>
      </c>
      <c r="C34" s="446">
        <v>1962.34</v>
      </c>
    </row>
    <row r="35" spans="1:6" ht="17.100000000000001" customHeight="1" x14ac:dyDescent="0.25">
      <c r="A35" s="154">
        <v>12</v>
      </c>
      <c r="B35" s="442" t="s">
        <v>215</v>
      </c>
      <c r="C35" s="446">
        <v>1021.9</v>
      </c>
    </row>
    <row r="36" spans="1:6" x14ac:dyDescent="0.25">
      <c r="A36" s="640" t="s">
        <v>212</v>
      </c>
      <c r="B36" s="641"/>
      <c r="C36" s="642"/>
    </row>
    <row r="37" spans="1:6" ht="17.100000000000001" customHeight="1" x14ac:dyDescent="0.25">
      <c r="A37" s="154">
        <v>11</v>
      </c>
      <c r="B37" s="445" t="s">
        <v>207</v>
      </c>
      <c r="C37" s="446">
        <v>672.61</v>
      </c>
    </row>
    <row r="38" spans="1:6" ht="17.100000000000001" customHeight="1" x14ac:dyDescent="0.25">
      <c r="A38" s="154">
        <v>12</v>
      </c>
      <c r="B38" s="442" t="s">
        <v>215</v>
      </c>
      <c r="C38" s="446">
        <v>508.49</v>
      </c>
    </row>
    <row r="39" spans="1:6" x14ac:dyDescent="0.25">
      <c r="A39" s="640" t="s">
        <v>213</v>
      </c>
      <c r="B39" s="641"/>
      <c r="C39" s="642"/>
    </row>
    <row r="40" spans="1:6" ht="17.100000000000001" customHeight="1" x14ac:dyDescent="0.25">
      <c r="A40" s="154">
        <v>11</v>
      </c>
      <c r="B40" s="445" t="s">
        <v>207</v>
      </c>
      <c r="C40" s="446">
        <v>616.54999999999995</v>
      </c>
    </row>
    <row r="41" spans="1:6" ht="17.100000000000001" customHeight="1" x14ac:dyDescent="0.25">
      <c r="A41" s="154">
        <v>12</v>
      </c>
      <c r="B41" s="442" t="s">
        <v>215</v>
      </c>
      <c r="C41" s="446">
        <v>452.43</v>
      </c>
    </row>
    <row r="42" spans="1:6" x14ac:dyDescent="0.25">
      <c r="A42" s="640" t="s">
        <v>214</v>
      </c>
      <c r="B42" s="641"/>
      <c r="C42" s="642"/>
    </row>
    <row r="43" spans="1:6" ht="17.100000000000001" customHeight="1" x14ac:dyDescent="0.25">
      <c r="A43" s="154">
        <v>11</v>
      </c>
      <c r="B43" s="445" t="s">
        <v>207</v>
      </c>
      <c r="C43" s="446">
        <v>120.37</v>
      </c>
    </row>
    <row r="44" spans="1:6" ht="17.100000000000001" customHeight="1" x14ac:dyDescent="0.25">
      <c r="A44" s="154">
        <v>12</v>
      </c>
      <c r="B44" s="442" t="s">
        <v>215</v>
      </c>
      <c r="C44" s="446">
        <v>83.24</v>
      </c>
    </row>
    <row r="45" spans="1:6" ht="24.75" customHeight="1" x14ac:dyDescent="0.25">
      <c r="A45" s="653" t="s">
        <v>796</v>
      </c>
      <c r="B45" s="654"/>
      <c r="C45" s="655"/>
    </row>
    <row r="46" spans="1:6" s="14" customFormat="1" ht="23.25" customHeight="1" x14ac:dyDescent="0.25">
      <c r="A46" s="656" t="s">
        <v>476</v>
      </c>
      <c r="B46" s="657"/>
      <c r="C46" s="658"/>
      <c r="E46" s="226" t="s">
        <v>336</v>
      </c>
      <c r="F46" s="225" t="e">
        <f>SUM(#REF!,#REF!)</f>
        <v>#REF!</v>
      </c>
    </row>
    <row r="47" spans="1:6" x14ac:dyDescent="0.25">
      <c r="A47" s="154">
        <v>8</v>
      </c>
      <c r="B47" s="442" t="s">
        <v>153</v>
      </c>
      <c r="C47" s="443">
        <v>528.28</v>
      </c>
    </row>
    <row r="48" spans="1:6" x14ac:dyDescent="0.25">
      <c r="A48" s="659" t="s">
        <v>477</v>
      </c>
      <c r="B48" s="659"/>
      <c r="C48" s="659"/>
    </row>
    <row r="49" spans="1:3" x14ac:dyDescent="0.25">
      <c r="A49" s="154">
        <v>8</v>
      </c>
      <c r="B49" s="442" t="s">
        <v>153</v>
      </c>
      <c r="C49" s="443">
        <v>528.28</v>
      </c>
    </row>
    <row r="50" spans="1:3" x14ac:dyDescent="0.25">
      <c r="A50" s="660" t="s">
        <v>478</v>
      </c>
      <c r="B50" s="660"/>
      <c r="C50" s="660"/>
    </row>
    <row r="51" spans="1:3" x14ac:dyDescent="0.25">
      <c r="A51" s="154">
        <v>8</v>
      </c>
      <c r="B51" s="442" t="s">
        <v>153</v>
      </c>
      <c r="C51" s="444">
        <v>519.88</v>
      </c>
    </row>
    <row r="52" spans="1:3" x14ac:dyDescent="0.25">
      <c r="A52" s="659" t="s">
        <v>479</v>
      </c>
      <c r="B52" s="659"/>
      <c r="C52" s="659"/>
    </row>
    <row r="53" spans="1:3" x14ac:dyDescent="0.25">
      <c r="A53" s="154">
        <v>8</v>
      </c>
      <c r="B53" s="442" t="s">
        <v>153</v>
      </c>
      <c r="C53" s="444">
        <v>603.69000000000005</v>
      </c>
    </row>
    <row r="54" spans="1:3" x14ac:dyDescent="0.25">
      <c r="A54" s="659" t="s">
        <v>480</v>
      </c>
      <c r="B54" s="659"/>
      <c r="C54" s="659"/>
    </row>
    <row r="55" spans="1:3" x14ac:dyDescent="0.25">
      <c r="A55" s="154">
        <v>8</v>
      </c>
      <c r="B55" s="442" t="s">
        <v>153</v>
      </c>
      <c r="C55" s="443">
        <v>1119.96</v>
      </c>
    </row>
    <row r="56" spans="1:3" x14ac:dyDescent="0.25">
      <c r="A56" s="652" t="s">
        <v>481</v>
      </c>
      <c r="B56" s="652"/>
      <c r="C56" s="652"/>
    </row>
    <row r="57" spans="1:3" x14ac:dyDescent="0.25">
      <c r="A57" s="154">
        <v>8</v>
      </c>
      <c r="B57" s="442" t="s">
        <v>153</v>
      </c>
      <c r="C57" s="444">
        <v>1119.96</v>
      </c>
    </row>
    <row r="58" spans="1:3" x14ac:dyDescent="0.25">
      <c r="A58" s="659" t="s">
        <v>182</v>
      </c>
      <c r="B58" s="659"/>
      <c r="C58" s="659"/>
    </row>
    <row r="59" spans="1:3" x14ac:dyDescent="0.25">
      <c r="A59" s="154">
        <v>6</v>
      </c>
      <c r="B59" s="442" t="s">
        <v>153</v>
      </c>
      <c r="C59" s="444">
        <v>149.81</v>
      </c>
    </row>
    <row r="60" spans="1:3" x14ac:dyDescent="0.25">
      <c r="A60" s="659" t="s">
        <v>183</v>
      </c>
      <c r="B60" s="659"/>
      <c r="C60" s="659"/>
    </row>
    <row r="61" spans="1:3" x14ac:dyDescent="0.25">
      <c r="A61" s="154">
        <v>6</v>
      </c>
      <c r="B61" s="442" t="s">
        <v>153</v>
      </c>
      <c r="C61" s="443">
        <v>134.91</v>
      </c>
    </row>
    <row r="62" spans="1:3" ht="36.75" customHeight="1" x14ac:dyDescent="0.25">
      <c r="A62" s="662" t="s">
        <v>221</v>
      </c>
      <c r="B62" s="662"/>
      <c r="C62" s="662"/>
    </row>
    <row r="63" spans="1:3" x14ac:dyDescent="0.25">
      <c r="A63" s="663" t="s">
        <v>187</v>
      </c>
      <c r="B63" s="663"/>
      <c r="C63" s="663"/>
    </row>
    <row r="64" spans="1:3" x14ac:dyDescent="0.25">
      <c r="A64" s="154">
        <v>8</v>
      </c>
      <c r="B64" s="445" t="s">
        <v>153</v>
      </c>
      <c r="C64" s="447">
        <v>1818.68</v>
      </c>
    </row>
    <row r="65" spans="1:3" ht="30" x14ac:dyDescent="0.25">
      <c r="A65" s="154"/>
      <c r="B65" s="6" t="s">
        <v>185</v>
      </c>
      <c r="C65" s="390">
        <v>1262.67</v>
      </c>
    </row>
    <row r="66" spans="1:3" x14ac:dyDescent="0.25">
      <c r="A66" s="395"/>
      <c r="C66" s="396"/>
    </row>
    <row r="67" spans="1:3" x14ac:dyDescent="0.25">
      <c r="A67" s="664" t="s">
        <v>186</v>
      </c>
      <c r="B67" s="664"/>
      <c r="C67" s="664"/>
    </row>
    <row r="68" spans="1:3" x14ac:dyDescent="0.25">
      <c r="A68" s="154">
        <v>8</v>
      </c>
      <c r="B68" s="445" t="s">
        <v>153</v>
      </c>
      <c r="C68" s="446">
        <v>1763.17</v>
      </c>
    </row>
    <row r="69" spans="1:3" ht="30" x14ac:dyDescent="0.25">
      <c r="A69" s="154"/>
      <c r="B69" s="6" t="s">
        <v>185</v>
      </c>
      <c r="C69" s="389">
        <v>1221.48</v>
      </c>
    </row>
    <row r="70" spans="1:3" ht="24.75" customHeight="1" x14ac:dyDescent="0.25">
      <c r="A70" s="665" t="s">
        <v>217</v>
      </c>
      <c r="B70" s="666"/>
      <c r="C70" s="667"/>
    </row>
    <row r="71" spans="1:3" ht="30" x14ac:dyDescent="0.25">
      <c r="A71" s="7"/>
      <c r="B71" s="6" t="s">
        <v>154</v>
      </c>
      <c r="C71" s="155" t="s">
        <v>184</v>
      </c>
    </row>
    <row r="72" spans="1:3" x14ac:dyDescent="0.25">
      <c r="A72" s="154">
        <v>1</v>
      </c>
      <c r="B72" s="6" t="s">
        <v>155</v>
      </c>
      <c r="C72" s="155">
        <v>393</v>
      </c>
    </row>
    <row r="73" spans="1:3" x14ac:dyDescent="0.25">
      <c r="A73" s="154">
        <v>2</v>
      </c>
      <c r="B73" s="6" t="s">
        <v>156</v>
      </c>
      <c r="C73" s="155">
        <v>2200.7999999999997</v>
      </c>
    </row>
    <row r="74" spans="1:3" x14ac:dyDescent="0.25">
      <c r="A74" s="154">
        <v>3</v>
      </c>
      <c r="B74" s="6" t="s">
        <v>157</v>
      </c>
      <c r="C74" s="155">
        <v>4716</v>
      </c>
    </row>
    <row r="75" spans="1:3" x14ac:dyDescent="0.25">
      <c r="A75" s="154">
        <v>4</v>
      </c>
      <c r="B75" s="6" t="s">
        <v>158</v>
      </c>
      <c r="C75" s="155">
        <v>3144</v>
      </c>
    </row>
    <row r="76" spans="1:3" x14ac:dyDescent="0.25">
      <c r="A76" s="154">
        <v>5</v>
      </c>
      <c r="B76" s="6" t="s">
        <v>159</v>
      </c>
      <c r="C76" s="155">
        <v>1414.8</v>
      </c>
    </row>
    <row r="77" spans="1:3" x14ac:dyDescent="0.25">
      <c r="A77" s="154">
        <v>6</v>
      </c>
      <c r="B77" s="6" t="s">
        <v>160</v>
      </c>
      <c r="C77" s="155">
        <v>2326.56</v>
      </c>
    </row>
    <row r="78" spans="1:3" x14ac:dyDescent="0.25">
      <c r="A78" s="154">
        <v>7</v>
      </c>
      <c r="B78" s="6" t="s">
        <v>161</v>
      </c>
      <c r="C78" s="155">
        <v>848.87999999999988</v>
      </c>
    </row>
    <row r="79" spans="1:3" x14ac:dyDescent="0.25">
      <c r="A79" s="154">
        <v>8</v>
      </c>
      <c r="B79" s="6" t="s">
        <v>162</v>
      </c>
      <c r="C79" s="155">
        <v>2420.8799999999997</v>
      </c>
    </row>
    <row r="80" spans="1:3" x14ac:dyDescent="0.25">
      <c r="A80" s="154">
        <v>9</v>
      </c>
      <c r="B80" s="6" t="s">
        <v>163</v>
      </c>
      <c r="C80" s="155">
        <v>4181.5199999999995</v>
      </c>
    </row>
    <row r="81" spans="1:3" ht="17.100000000000001" customHeight="1" x14ac:dyDescent="0.25">
      <c r="A81" s="154">
        <v>10</v>
      </c>
      <c r="B81" s="6" t="s">
        <v>164</v>
      </c>
      <c r="C81" s="155">
        <v>1760.6399999999999</v>
      </c>
    </row>
    <row r="82" spans="1:3" ht="17.100000000000001" customHeight="1" x14ac:dyDescent="0.25">
      <c r="A82" s="154">
        <v>11</v>
      </c>
      <c r="B82" s="6" t="s">
        <v>165</v>
      </c>
      <c r="C82" s="155">
        <v>1037.52</v>
      </c>
    </row>
    <row r="83" spans="1:3" ht="17.100000000000001" customHeight="1" x14ac:dyDescent="0.25">
      <c r="A83" s="154">
        <v>12</v>
      </c>
      <c r="B83" s="6" t="s">
        <v>166</v>
      </c>
      <c r="C83" s="155">
        <v>3678.4799999999996</v>
      </c>
    </row>
    <row r="84" spans="1:3" ht="17.100000000000001" customHeight="1" x14ac:dyDescent="0.25">
      <c r="A84" s="154">
        <v>13</v>
      </c>
      <c r="B84" s="6" t="s">
        <v>167</v>
      </c>
      <c r="C84" s="155">
        <v>3395.5199999999995</v>
      </c>
    </row>
    <row r="85" spans="1:3" ht="17.100000000000001" customHeight="1" x14ac:dyDescent="0.25">
      <c r="A85" s="154">
        <v>14</v>
      </c>
      <c r="B85" s="6" t="s">
        <v>168</v>
      </c>
      <c r="C85" s="155">
        <v>1414.8</v>
      </c>
    </row>
    <row r="86" spans="1:3" ht="17.100000000000001" customHeight="1" x14ac:dyDescent="0.25">
      <c r="A86" s="154">
        <v>15</v>
      </c>
      <c r="B86" s="6" t="s">
        <v>169</v>
      </c>
      <c r="C86" s="155">
        <v>3458.3999999999996</v>
      </c>
    </row>
    <row r="87" spans="1:3" ht="17.100000000000001" customHeight="1" x14ac:dyDescent="0.25">
      <c r="A87" s="154">
        <v>16</v>
      </c>
      <c r="B87" s="6" t="s">
        <v>170</v>
      </c>
      <c r="C87" s="155">
        <v>4967.5199999999995</v>
      </c>
    </row>
    <row r="88" spans="1:3" ht="17.100000000000001" customHeight="1" x14ac:dyDescent="0.25">
      <c r="A88" s="154">
        <v>17</v>
      </c>
      <c r="B88" s="6" t="s">
        <v>171</v>
      </c>
      <c r="C88" s="155">
        <v>2326.56</v>
      </c>
    </row>
    <row r="89" spans="1:3" ht="17.100000000000001" customHeight="1" x14ac:dyDescent="0.25">
      <c r="A89" s="154">
        <v>18</v>
      </c>
      <c r="B89" s="6" t="s">
        <v>172</v>
      </c>
      <c r="C89" s="155">
        <v>4401.5999999999995</v>
      </c>
    </row>
    <row r="90" spans="1:3" ht="17.100000000000001" customHeight="1" x14ac:dyDescent="0.25">
      <c r="A90" s="154">
        <v>19</v>
      </c>
      <c r="B90" s="6" t="s">
        <v>173</v>
      </c>
      <c r="C90" s="155">
        <v>1289.04</v>
      </c>
    </row>
    <row r="91" spans="1:3" ht="17.100000000000001" customHeight="1" x14ac:dyDescent="0.25">
      <c r="A91" s="154">
        <v>20</v>
      </c>
      <c r="B91" s="6" t="s">
        <v>174</v>
      </c>
      <c r="C91" s="155">
        <v>3867.12</v>
      </c>
    </row>
    <row r="92" spans="1:3" ht="17.100000000000001" customHeight="1" x14ac:dyDescent="0.25">
      <c r="A92" s="154">
        <v>21</v>
      </c>
      <c r="B92" s="6" t="s">
        <v>175</v>
      </c>
      <c r="C92" s="155">
        <v>3835.68</v>
      </c>
    </row>
    <row r="93" spans="1:3" ht="17.100000000000001" customHeight="1" x14ac:dyDescent="0.25">
      <c r="A93" s="154">
        <v>22</v>
      </c>
      <c r="B93" s="6" t="s">
        <v>176</v>
      </c>
      <c r="C93" s="155">
        <v>2578.08</v>
      </c>
    </row>
    <row r="94" spans="1:3" ht="17.100000000000001" customHeight="1" x14ac:dyDescent="0.25">
      <c r="A94" s="154">
        <v>23</v>
      </c>
      <c r="B94" s="6" t="s">
        <v>177</v>
      </c>
      <c r="C94" s="155">
        <v>2106.48</v>
      </c>
    </row>
    <row r="95" spans="1:3" ht="17.100000000000001" customHeight="1" x14ac:dyDescent="0.25">
      <c r="A95" s="154">
        <v>24</v>
      </c>
      <c r="B95" s="6" t="s">
        <v>178</v>
      </c>
      <c r="C95" s="155">
        <v>4118.6399999999994</v>
      </c>
    </row>
    <row r="96" spans="1:3" ht="17.100000000000001" customHeight="1" x14ac:dyDescent="0.25">
      <c r="A96" s="154">
        <v>25</v>
      </c>
      <c r="B96" s="6" t="s">
        <v>179</v>
      </c>
      <c r="C96" s="155">
        <v>5187.5999999999995</v>
      </c>
    </row>
    <row r="97" spans="1:19" ht="17.100000000000001" customHeight="1" x14ac:dyDescent="0.25">
      <c r="A97" s="154">
        <v>26</v>
      </c>
      <c r="B97" s="6" t="s">
        <v>180</v>
      </c>
      <c r="C97" s="155">
        <v>3081.12</v>
      </c>
    </row>
    <row r="98" spans="1:19" ht="17.100000000000001" customHeight="1" x14ac:dyDescent="0.25">
      <c r="A98" s="154">
        <v>27</v>
      </c>
      <c r="B98" s="6" t="s">
        <v>181</v>
      </c>
      <c r="C98" s="155">
        <v>5156.16</v>
      </c>
    </row>
    <row r="99" spans="1:19" hidden="1" x14ac:dyDescent="0.25">
      <c r="A99" s="659"/>
      <c r="B99" s="659"/>
      <c r="C99" s="659"/>
    </row>
    <row r="100" spans="1:19" hidden="1" x14ac:dyDescent="0.25">
      <c r="A100" s="154"/>
      <c r="B100" s="6"/>
      <c r="C100" s="155"/>
    </row>
    <row r="101" spans="1:19" hidden="1" x14ac:dyDescent="0.25"/>
    <row r="102" spans="1:19" hidden="1" x14ac:dyDescent="0.25"/>
    <row r="103" spans="1:19" hidden="1" x14ac:dyDescent="0.25"/>
    <row r="105" spans="1:19" ht="36.75" customHeight="1" x14ac:dyDescent="0.25">
      <c r="A105" s="665" t="s">
        <v>216</v>
      </c>
      <c r="B105" s="666"/>
      <c r="C105" s="667"/>
    </row>
    <row r="106" spans="1:19" x14ac:dyDescent="0.25">
      <c r="A106" s="7">
        <v>9</v>
      </c>
      <c r="B106" s="442" t="s">
        <v>153</v>
      </c>
      <c r="C106" s="444">
        <v>347.86</v>
      </c>
    </row>
    <row r="108" spans="1:19" ht="24.75" customHeight="1" x14ac:dyDescent="0.25">
      <c r="A108" s="668" t="s">
        <v>797</v>
      </c>
      <c r="B108" s="668"/>
      <c r="C108" s="668"/>
    </row>
    <row r="109" spans="1:19" ht="18" customHeight="1" x14ac:dyDescent="0.25">
      <c r="A109" s="7">
        <v>14</v>
      </c>
      <c r="B109" s="442" t="s">
        <v>347</v>
      </c>
      <c r="C109" s="443">
        <v>1251.31</v>
      </c>
    </row>
    <row r="110" spans="1:19" ht="18" customHeight="1" x14ac:dyDescent="0.25">
      <c r="A110" s="7">
        <v>15</v>
      </c>
      <c r="B110" s="442" t="s">
        <v>348</v>
      </c>
      <c r="C110" s="443">
        <v>1274.55</v>
      </c>
    </row>
    <row r="112" spans="1:19" ht="15.75" x14ac:dyDescent="0.25">
      <c r="A112" s="522" t="s">
        <v>722</v>
      </c>
      <c r="B112" s="523"/>
      <c r="C112" s="522"/>
      <c r="D112" s="524"/>
      <c r="E112" s="524"/>
      <c r="F112" s="523"/>
      <c r="G112" s="524"/>
      <c r="H112" s="524"/>
      <c r="I112" s="525"/>
      <c r="J112" s="526"/>
      <c r="K112" s="526"/>
      <c r="L112" s="526"/>
      <c r="M112" s="526"/>
      <c r="N112" s="526"/>
      <c r="O112" s="526"/>
      <c r="P112" s="526"/>
      <c r="Q112" s="527"/>
      <c r="R112" s="527"/>
      <c r="S112" s="528"/>
    </row>
    <row r="113" spans="1:19" ht="15.75" x14ac:dyDescent="0.25">
      <c r="A113" s="522"/>
      <c r="B113" s="523"/>
      <c r="C113" s="522"/>
      <c r="D113" s="524"/>
      <c r="E113" s="524"/>
      <c r="F113" s="523"/>
      <c r="G113" s="524"/>
      <c r="H113" s="524"/>
      <c r="I113" s="525"/>
      <c r="J113" s="526"/>
      <c r="K113" s="526"/>
      <c r="L113" s="526"/>
      <c r="M113" s="526"/>
      <c r="N113" s="526"/>
      <c r="O113" s="526"/>
      <c r="P113" s="526"/>
      <c r="Q113" s="527"/>
      <c r="R113" s="527"/>
      <c r="S113" s="528"/>
    </row>
    <row r="114" spans="1:19" ht="15.75" x14ac:dyDescent="0.25">
      <c r="A114" s="661" t="s">
        <v>723</v>
      </c>
      <c r="B114" s="661"/>
      <c r="C114" s="661"/>
      <c r="D114" s="661"/>
      <c r="E114" s="661"/>
      <c r="F114" s="661"/>
      <c r="G114" s="661"/>
      <c r="H114" s="661"/>
      <c r="I114" s="661"/>
      <c r="J114" s="661"/>
      <c r="K114" s="661"/>
      <c r="L114" s="661"/>
      <c r="M114" s="661"/>
      <c r="N114" s="661"/>
      <c r="O114" s="661"/>
      <c r="P114" s="661"/>
      <c r="Q114" s="661"/>
      <c r="R114" s="661"/>
      <c r="S114" s="661"/>
    </row>
    <row r="115" spans="1:19" ht="15.75" x14ac:dyDescent="0.25">
      <c r="A115" s="611"/>
      <c r="B115" s="611"/>
      <c r="C115" s="611"/>
      <c r="D115" s="611"/>
      <c r="E115" s="611"/>
      <c r="F115" s="611"/>
      <c r="G115" s="611"/>
      <c r="H115" s="611"/>
      <c r="I115" s="611"/>
      <c r="J115" s="611"/>
      <c r="K115" s="611"/>
      <c r="L115" s="611"/>
      <c r="M115" s="611"/>
      <c r="N115" s="611"/>
      <c r="O115" s="611"/>
      <c r="P115" s="611"/>
      <c r="Q115" s="611"/>
      <c r="R115" s="611"/>
      <c r="S115" s="611"/>
    </row>
    <row r="116" spans="1:19" ht="15.75" x14ac:dyDescent="0.25">
      <c r="A116" s="661" t="s">
        <v>724</v>
      </c>
      <c r="B116" s="661"/>
      <c r="C116" s="661"/>
      <c r="D116" s="661"/>
      <c r="E116" s="661"/>
      <c r="F116" s="661"/>
      <c r="G116" s="661"/>
      <c r="H116" s="661"/>
      <c r="I116" s="661"/>
      <c r="J116" s="661"/>
      <c r="K116" s="661"/>
      <c r="L116" s="661"/>
      <c r="M116" s="661"/>
      <c r="N116" s="661"/>
      <c r="O116" s="661"/>
      <c r="P116" s="661"/>
      <c r="Q116" s="661"/>
      <c r="R116" s="661"/>
      <c r="S116" s="661"/>
    </row>
    <row r="117" spans="1:19" ht="15.75" x14ac:dyDescent="0.25">
      <c r="A117" s="530"/>
      <c r="B117" s="523"/>
      <c r="C117" s="531"/>
      <c r="D117" s="524"/>
      <c r="E117" s="524"/>
      <c r="F117" s="523"/>
      <c r="G117" s="524"/>
      <c r="H117" s="524"/>
      <c r="I117" s="525"/>
      <c r="J117" s="526"/>
      <c r="K117" s="526"/>
      <c r="L117" s="526"/>
      <c r="M117" s="526"/>
      <c r="N117" s="526"/>
      <c r="O117" s="526"/>
      <c r="P117" s="526"/>
      <c r="Q117" s="527"/>
      <c r="R117" s="527"/>
      <c r="S117" s="528"/>
    </row>
    <row r="118" spans="1:19" ht="15.75" x14ac:dyDescent="0.25">
      <c r="A118" s="661" t="s">
        <v>725</v>
      </c>
      <c r="B118" s="661"/>
      <c r="C118" s="661"/>
      <c r="D118" s="661"/>
      <c r="E118" s="661"/>
      <c r="F118" s="661"/>
      <c r="G118" s="661"/>
      <c r="H118" s="661"/>
      <c r="I118" s="661"/>
      <c r="J118" s="661"/>
      <c r="K118" s="661"/>
      <c r="L118" s="661"/>
      <c r="M118" s="661"/>
      <c r="N118" s="661"/>
      <c r="O118" s="661"/>
      <c r="P118" s="661"/>
      <c r="Q118" s="661"/>
      <c r="R118" s="661"/>
      <c r="S118" s="661"/>
    </row>
  </sheetData>
  <mergeCells count="37">
    <mergeCell ref="A118:S118"/>
    <mergeCell ref="A58:C58"/>
    <mergeCell ref="A60:C60"/>
    <mergeCell ref="A62:C62"/>
    <mergeCell ref="A63:C63"/>
    <mergeCell ref="A67:C67"/>
    <mergeCell ref="A70:C70"/>
    <mergeCell ref="A99:C99"/>
    <mergeCell ref="A105:C105"/>
    <mergeCell ref="A108:C108"/>
    <mergeCell ref="A114:S114"/>
    <mergeCell ref="A116:S116"/>
    <mergeCell ref="A56:C56"/>
    <mergeCell ref="A30:C30"/>
    <mergeCell ref="A33:C33"/>
    <mergeCell ref="A36:C36"/>
    <mergeCell ref="A39:C39"/>
    <mergeCell ref="A42:C42"/>
    <mergeCell ref="A45:C45"/>
    <mergeCell ref="A46:C46"/>
    <mergeCell ref="A48:C48"/>
    <mergeCell ref="A50:C50"/>
    <mergeCell ref="A52:C52"/>
    <mergeCell ref="A54:C54"/>
    <mergeCell ref="A27:C27"/>
    <mergeCell ref="B1:C1"/>
    <mergeCell ref="B2:C2"/>
    <mergeCell ref="A10:C10"/>
    <mergeCell ref="A12:C12"/>
    <mergeCell ref="A13:C13"/>
    <mergeCell ref="A14:C14"/>
    <mergeCell ref="A9:B9"/>
    <mergeCell ref="A16:C16"/>
    <mergeCell ref="A18:C18"/>
    <mergeCell ref="A20:C20"/>
    <mergeCell ref="A21:C21"/>
    <mergeCell ref="A24:C24"/>
  </mergeCells>
  <pageMargins left="0.70866141732283472" right="0.70866141732283472" top="0.74803149606299213" bottom="0.74803149606299213" header="0.31496062992125984" footer="0.31496062992125984"/>
  <pageSetup paperSize="9" scale="36"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39"/>
  <sheetViews>
    <sheetView workbookViewId="0">
      <selection activeCell="U11" sqref="U11"/>
    </sheetView>
  </sheetViews>
  <sheetFormatPr defaultRowHeight="15" x14ac:dyDescent="0.25"/>
  <cols>
    <col min="2" max="2" width="19.85546875" customWidth="1"/>
    <col min="6" max="6" width="24.42578125" customWidth="1"/>
  </cols>
  <sheetData>
    <row r="1" spans="1:14" x14ac:dyDescent="0.25">
      <c r="G1" t="s">
        <v>784</v>
      </c>
    </row>
    <row r="2" spans="1:14" x14ac:dyDescent="0.25">
      <c r="G2" t="s">
        <v>763</v>
      </c>
    </row>
    <row r="3" spans="1:14" x14ac:dyDescent="0.25">
      <c r="F3" s="15" t="s">
        <v>218</v>
      </c>
      <c r="G3" t="s">
        <v>219</v>
      </c>
    </row>
    <row r="4" spans="1:14" x14ac:dyDescent="0.25">
      <c r="G4" s="542" t="s">
        <v>220</v>
      </c>
      <c r="H4" s="542"/>
      <c r="I4" s="542"/>
    </row>
    <row r="5" spans="1:14" x14ac:dyDescent="0.25">
      <c r="G5" s="542" t="s">
        <v>331</v>
      </c>
      <c r="H5" s="542"/>
      <c r="I5" s="542"/>
    </row>
    <row r="6" spans="1:14" x14ac:dyDescent="0.25">
      <c r="G6" s="542" t="s">
        <v>332</v>
      </c>
      <c r="H6" s="542"/>
      <c r="I6" s="542"/>
    </row>
    <row r="9" spans="1:14" ht="18.75" x14ac:dyDescent="0.25">
      <c r="A9" s="742" t="s">
        <v>733</v>
      </c>
      <c r="B9" s="742"/>
      <c r="C9" s="742"/>
      <c r="D9" s="742"/>
      <c r="E9" s="742"/>
      <c r="F9" s="742"/>
      <c r="G9" s="742"/>
      <c r="H9" s="742"/>
      <c r="I9" s="742"/>
      <c r="J9" s="742"/>
      <c r="K9" s="742"/>
      <c r="L9" s="575"/>
      <c r="M9" s="575"/>
      <c r="N9" s="575"/>
    </row>
    <row r="10" spans="1:14" ht="16.5" thickBot="1" x14ac:dyDescent="0.3">
      <c r="A10" s="727" t="s">
        <v>233</v>
      </c>
      <c r="B10" s="727"/>
      <c r="C10" s="727"/>
      <c r="D10" s="727"/>
      <c r="E10" s="727"/>
      <c r="F10" s="727"/>
      <c r="G10" s="727"/>
      <c r="H10" s="727"/>
      <c r="I10" s="727"/>
      <c r="J10" s="727"/>
      <c r="K10" s="727"/>
      <c r="L10" s="727"/>
      <c r="M10" s="727"/>
      <c r="N10" s="727"/>
    </row>
    <row r="11" spans="1:14" x14ac:dyDescent="0.25">
      <c r="A11" s="749" t="s">
        <v>143</v>
      </c>
      <c r="B11" s="734" t="s">
        <v>736</v>
      </c>
      <c r="C11" s="751"/>
      <c r="D11" s="732" t="s">
        <v>737</v>
      </c>
      <c r="E11" s="732" t="s">
        <v>738</v>
      </c>
      <c r="F11" s="734" t="s">
        <v>740</v>
      </c>
      <c r="G11" s="736" t="s">
        <v>739</v>
      </c>
      <c r="H11" s="737"/>
    </row>
    <row r="12" spans="1:14" ht="28.5" customHeight="1" thickBot="1" x14ac:dyDescent="0.3">
      <c r="A12" s="750"/>
      <c r="B12" s="735"/>
      <c r="C12" s="752"/>
      <c r="D12" s="733"/>
      <c r="E12" s="733"/>
      <c r="F12" s="735"/>
      <c r="G12" s="738"/>
      <c r="H12" s="739"/>
      <c r="J12" s="30"/>
      <c r="K12" s="31"/>
      <c r="L12" s="31"/>
      <c r="M12" s="31"/>
      <c r="N12" s="31"/>
    </row>
    <row r="13" spans="1:14" ht="28.5" customHeight="1" x14ac:dyDescent="0.25">
      <c r="A13" s="196">
        <v>1</v>
      </c>
      <c r="B13" s="775" t="s">
        <v>239</v>
      </c>
      <c r="C13" s="775"/>
      <c r="D13" s="571" t="s">
        <v>6</v>
      </c>
      <c r="E13" s="571">
        <v>1</v>
      </c>
      <c r="F13" s="572">
        <v>181.4</v>
      </c>
      <c r="G13" s="782">
        <v>181.4</v>
      </c>
      <c r="H13" s="783"/>
      <c r="J13" s="30"/>
      <c r="K13" s="34"/>
      <c r="L13" s="31"/>
      <c r="M13" s="31"/>
      <c r="N13" s="31"/>
    </row>
    <row r="14" spans="1:14" ht="28.5" customHeight="1" thickBot="1" x14ac:dyDescent="0.3">
      <c r="A14" s="36">
        <v>2</v>
      </c>
      <c r="B14" s="776" t="s">
        <v>241</v>
      </c>
      <c r="C14" s="776"/>
      <c r="D14" s="37" t="s">
        <v>6</v>
      </c>
      <c r="E14" s="37">
        <v>1</v>
      </c>
      <c r="F14" s="574">
        <v>312.60000000000002</v>
      </c>
      <c r="G14" s="851">
        <v>312.60000000000002</v>
      </c>
      <c r="H14" s="852"/>
      <c r="J14" s="30"/>
      <c r="K14" s="34"/>
      <c r="L14" s="31"/>
      <c r="M14" s="31"/>
      <c r="N14" s="31"/>
    </row>
    <row r="15" spans="1:14" ht="16.5" thickBot="1" x14ac:dyDescent="0.3">
      <c r="A15" s="777" t="s">
        <v>754</v>
      </c>
      <c r="B15" s="777"/>
      <c r="C15" s="777"/>
      <c r="D15" s="777"/>
      <c r="E15" s="777"/>
      <c r="F15" s="777"/>
      <c r="G15" s="725">
        <v>494</v>
      </c>
      <c r="H15" s="726"/>
      <c r="J15" s="31"/>
      <c r="K15" s="31"/>
      <c r="L15" s="39"/>
      <c r="M15" s="31"/>
      <c r="N15" s="40"/>
    </row>
    <row r="16" spans="1:14" x14ac:dyDescent="0.25">
      <c r="J16" s="31"/>
      <c r="K16" s="31"/>
      <c r="L16" s="31"/>
      <c r="M16" s="31"/>
      <c r="N16" s="31"/>
    </row>
    <row r="19" spans="1:20" ht="16.5" thickBot="1" x14ac:dyDescent="0.3">
      <c r="A19" s="727" t="s">
        <v>759</v>
      </c>
      <c r="B19" s="727"/>
      <c r="C19" s="727"/>
      <c r="D19" s="727"/>
      <c r="E19" s="727"/>
      <c r="F19" s="727"/>
      <c r="G19" s="727"/>
      <c r="H19" s="727"/>
      <c r="I19" s="727"/>
      <c r="J19" s="727"/>
      <c r="K19" s="727"/>
      <c r="L19" s="727"/>
      <c r="M19" s="727"/>
      <c r="N19" s="727"/>
    </row>
    <row r="20" spans="1:20" ht="51.75" customHeight="1" thickBot="1" x14ac:dyDescent="0.3">
      <c r="A20" s="41" t="s">
        <v>143</v>
      </c>
      <c r="B20" s="785" t="s">
        <v>755</v>
      </c>
      <c r="C20" s="785"/>
      <c r="D20" s="42" t="s">
        <v>737</v>
      </c>
      <c r="E20" s="42" t="s">
        <v>738</v>
      </c>
      <c r="F20" s="43" t="s">
        <v>741</v>
      </c>
      <c r="G20" s="786" t="s">
        <v>742</v>
      </c>
      <c r="H20" s="787"/>
    </row>
    <row r="21" spans="1:20" x14ac:dyDescent="0.25">
      <c r="A21" s="32">
        <v>1</v>
      </c>
      <c r="B21" s="764" t="s">
        <v>719</v>
      </c>
      <c r="C21" s="764"/>
      <c r="D21" s="33" t="s">
        <v>6</v>
      </c>
      <c r="E21" s="33">
        <v>1</v>
      </c>
      <c r="F21" s="44">
        <v>250</v>
      </c>
      <c r="G21" s="765">
        <v>250</v>
      </c>
      <c r="H21" s="766"/>
    </row>
    <row r="22" spans="1:20" x14ac:dyDescent="0.25">
      <c r="A22" s="35">
        <v>2</v>
      </c>
      <c r="B22" s="767" t="s">
        <v>734</v>
      </c>
      <c r="C22" s="767"/>
      <c r="D22" s="4" t="s">
        <v>6</v>
      </c>
      <c r="E22" s="4">
        <v>1</v>
      </c>
      <c r="F22" s="573">
        <v>56</v>
      </c>
      <c r="G22" s="728">
        <v>56</v>
      </c>
      <c r="H22" s="729"/>
    </row>
    <row r="23" spans="1:20" ht="15.75" thickBot="1" x14ac:dyDescent="0.3">
      <c r="A23" s="36">
        <v>3</v>
      </c>
      <c r="B23" s="768" t="s">
        <v>735</v>
      </c>
      <c r="C23" s="768"/>
      <c r="D23" s="37" t="s">
        <v>6</v>
      </c>
      <c r="E23" s="37">
        <v>1</v>
      </c>
      <c r="F23" s="574">
        <v>200</v>
      </c>
      <c r="G23" s="853">
        <v>200</v>
      </c>
      <c r="H23" s="854"/>
    </row>
    <row r="24" spans="1:20" ht="16.5" thickBot="1" x14ac:dyDescent="0.3">
      <c r="A24" s="718" t="s">
        <v>744</v>
      </c>
      <c r="B24" s="718"/>
      <c r="C24" s="718"/>
      <c r="D24" s="718"/>
      <c r="E24" s="718"/>
      <c r="F24" s="718"/>
      <c r="G24" s="720">
        <v>506</v>
      </c>
      <c r="H24" s="721"/>
    </row>
    <row r="25" spans="1:20" ht="15.75" thickBot="1" x14ac:dyDescent="0.3"/>
    <row r="26" spans="1:20" ht="29.25" customHeight="1" thickBot="1" x14ac:dyDescent="0.45">
      <c r="A26" s="769" t="s">
        <v>743</v>
      </c>
      <c r="B26" s="770"/>
      <c r="C26" s="770"/>
      <c r="D26" s="770"/>
      <c r="E26" s="770"/>
      <c r="F26" s="771"/>
      <c r="G26" s="855">
        <v>1000</v>
      </c>
      <c r="H26" s="856"/>
      <c r="I26" s="45"/>
      <c r="J26" s="774"/>
      <c r="K26" s="774"/>
    </row>
    <row r="28" spans="1:20" x14ac:dyDescent="0.25">
      <c r="A28" s="591"/>
      <c r="B28" s="592"/>
      <c r="C28" s="592"/>
      <c r="D28" s="592"/>
      <c r="E28" s="592"/>
      <c r="F28" s="592"/>
      <c r="G28" s="592"/>
      <c r="H28" s="592"/>
    </row>
    <row r="30" spans="1:20" ht="15.75" x14ac:dyDescent="0.25">
      <c r="B30" s="522" t="s">
        <v>722</v>
      </c>
      <c r="C30" s="523"/>
      <c r="D30" s="522"/>
      <c r="E30" s="524"/>
      <c r="F30" s="524"/>
      <c r="G30" s="523"/>
      <c r="H30" s="524"/>
      <c r="I30" s="524"/>
      <c r="J30" s="525"/>
      <c r="K30" s="526"/>
      <c r="L30" s="526"/>
      <c r="M30" s="526"/>
      <c r="N30" s="526"/>
      <c r="O30" s="526"/>
      <c r="P30" s="526"/>
      <c r="Q30" s="526"/>
      <c r="R30" s="527"/>
      <c r="S30" s="527"/>
      <c r="T30" s="528"/>
    </row>
    <row r="31" spans="1:20" ht="15.75" x14ac:dyDescent="0.25">
      <c r="B31" s="522"/>
      <c r="C31" s="523"/>
      <c r="D31" s="522"/>
      <c r="E31" s="524"/>
      <c r="F31" s="524"/>
      <c r="G31" s="523"/>
      <c r="H31" s="524"/>
      <c r="I31" s="524"/>
      <c r="J31" s="525"/>
      <c r="K31" s="526"/>
      <c r="L31" s="526"/>
      <c r="M31" s="526"/>
      <c r="N31" s="526"/>
      <c r="O31" s="526"/>
      <c r="P31" s="526"/>
      <c r="Q31" s="526"/>
      <c r="R31" s="527"/>
      <c r="S31" s="527"/>
      <c r="T31" s="528"/>
    </row>
    <row r="32" spans="1:20" ht="15.75" x14ac:dyDescent="0.25">
      <c r="B32" s="586" t="s">
        <v>723</v>
      </c>
      <c r="C32" s="586"/>
      <c r="D32" s="586"/>
      <c r="E32" s="586"/>
      <c r="F32" s="586"/>
      <c r="G32" s="586"/>
      <c r="H32" s="586"/>
      <c r="I32" s="586"/>
      <c r="J32" s="586"/>
      <c r="K32" s="586"/>
      <c r="L32" s="586"/>
      <c r="M32" s="586"/>
      <c r="N32" s="586"/>
      <c r="O32" s="586"/>
      <c r="P32" s="586"/>
      <c r="Q32" s="586"/>
      <c r="R32" s="586"/>
      <c r="S32" s="586"/>
      <c r="T32" s="586"/>
    </row>
    <row r="33" spans="2:20" ht="15.75" x14ac:dyDescent="0.25">
      <c r="B33" s="529"/>
      <c r="C33" s="529"/>
      <c r="D33" s="529"/>
      <c r="E33" s="529"/>
      <c r="F33" s="529"/>
      <c r="G33" s="529"/>
      <c r="H33" s="529"/>
      <c r="I33" s="529"/>
      <c r="J33" s="529"/>
      <c r="K33" s="529"/>
      <c r="L33" s="529"/>
      <c r="M33" s="529"/>
      <c r="N33" s="529"/>
      <c r="O33" s="529"/>
      <c r="P33" s="529"/>
      <c r="Q33" s="529"/>
      <c r="R33" s="529"/>
      <c r="S33" s="529"/>
      <c r="T33" s="529"/>
    </row>
    <row r="34" spans="2:20" ht="15.75" x14ac:dyDescent="0.25">
      <c r="B34" s="586" t="s">
        <v>724</v>
      </c>
      <c r="C34" s="586"/>
      <c r="D34" s="586"/>
      <c r="E34" s="586"/>
      <c r="F34" s="586"/>
      <c r="G34" s="586"/>
      <c r="H34" s="586"/>
      <c r="I34" s="586"/>
      <c r="J34" s="586"/>
      <c r="K34" s="586"/>
      <c r="L34" s="586"/>
      <c r="M34" s="586"/>
      <c r="N34" s="586"/>
      <c r="O34" s="586"/>
      <c r="P34" s="586"/>
      <c r="Q34" s="586"/>
      <c r="R34" s="586"/>
      <c r="S34" s="586"/>
      <c r="T34" s="586"/>
    </row>
    <row r="35" spans="2:20" ht="15.75" x14ac:dyDescent="0.25">
      <c r="B35" s="530"/>
      <c r="C35" s="523"/>
      <c r="D35" s="531"/>
      <c r="E35" s="524"/>
      <c r="F35" s="524"/>
      <c r="G35" s="523"/>
      <c r="H35" s="524"/>
      <c r="I35" s="524"/>
      <c r="J35" s="525"/>
      <c r="K35" s="526"/>
      <c r="L35" s="526"/>
      <c r="M35" s="526"/>
      <c r="N35" s="526"/>
      <c r="O35" s="526"/>
      <c r="P35" s="526"/>
      <c r="Q35" s="526"/>
      <c r="R35" s="527"/>
      <c r="S35" s="527"/>
      <c r="T35" s="528"/>
    </row>
    <row r="36" spans="2:20" ht="15.75" x14ac:dyDescent="0.25">
      <c r="B36" s="586" t="s">
        <v>725</v>
      </c>
      <c r="C36" s="586"/>
      <c r="D36" s="586"/>
      <c r="E36" s="586"/>
      <c r="F36" s="586"/>
      <c r="G36" s="586"/>
      <c r="H36" s="586"/>
      <c r="I36" s="586"/>
      <c r="J36" s="586"/>
      <c r="K36" s="586"/>
      <c r="L36" s="586"/>
      <c r="M36" s="586"/>
      <c r="N36" s="586"/>
      <c r="O36" s="586"/>
      <c r="P36" s="586"/>
      <c r="Q36" s="586"/>
      <c r="R36" s="586"/>
      <c r="S36" s="586"/>
      <c r="T36" s="586"/>
    </row>
    <row r="38" spans="2:20" ht="15.75" x14ac:dyDescent="0.25">
      <c r="B38" s="543" t="s">
        <v>727</v>
      </c>
      <c r="C38" s="543"/>
      <c r="D38" s="543"/>
      <c r="E38" s="543"/>
      <c r="F38" s="542"/>
      <c r="G38" s="542"/>
    </row>
    <row r="39" spans="2:20" ht="15.75" x14ac:dyDescent="0.25">
      <c r="B39" s="543" t="s">
        <v>728</v>
      </c>
      <c r="C39" s="543"/>
      <c r="D39" s="543"/>
      <c r="E39" s="543"/>
      <c r="F39" s="542"/>
      <c r="G39" s="542"/>
    </row>
  </sheetData>
  <mergeCells count="28">
    <mergeCell ref="G14:H14"/>
    <mergeCell ref="J26:K26"/>
    <mergeCell ref="B21:C21"/>
    <mergeCell ref="G21:H21"/>
    <mergeCell ref="B22:C22"/>
    <mergeCell ref="G22:H22"/>
    <mergeCell ref="B23:C23"/>
    <mergeCell ref="G23:H23"/>
    <mergeCell ref="A24:F24"/>
    <mergeCell ref="G24:H24"/>
    <mergeCell ref="A26:F26"/>
    <mergeCell ref="G26:H26"/>
    <mergeCell ref="A9:K9"/>
    <mergeCell ref="A15:F15"/>
    <mergeCell ref="G15:H15"/>
    <mergeCell ref="A19:N19"/>
    <mergeCell ref="B20:C20"/>
    <mergeCell ref="G20:H20"/>
    <mergeCell ref="A10:N10"/>
    <mergeCell ref="A11:A12"/>
    <mergeCell ref="B11:C12"/>
    <mergeCell ref="D11:D12"/>
    <mergeCell ref="E11:E12"/>
    <mergeCell ref="F11:F12"/>
    <mergeCell ref="G11:H12"/>
    <mergeCell ref="B13:C13"/>
    <mergeCell ref="G13:H13"/>
    <mergeCell ref="B14:C14"/>
  </mergeCells>
  <pageMargins left="0.7" right="0.7" top="0.75" bottom="0.75" header="0.3" footer="0.3"/>
  <pageSetup scale="5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workbookViewId="0">
      <selection activeCell="B17" sqref="B17"/>
    </sheetView>
  </sheetViews>
  <sheetFormatPr defaultRowHeight="15" x14ac:dyDescent="0.25"/>
  <cols>
    <col min="1" max="1" width="13.42578125" customWidth="1"/>
    <col min="2" max="2" width="90.140625" customWidth="1"/>
    <col min="3" max="3" width="11.28515625" customWidth="1"/>
    <col min="4" max="4" width="16.28515625" customWidth="1"/>
    <col min="8" max="8" width="9.140625" customWidth="1"/>
  </cols>
  <sheetData>
    <row r="1" spans="1:8" ht="31.5" x14ac:dyDescent="0.25">
      <c r="A1" s="151"/>
      <c r="B1" s="145"/>
      <c r="C1" s="112"/>
      <c r="D1" s="112"/>
      <c r="E1" s="113"/>
      <c r="F1" s="114"/>
      <c r="G1" s="114"/>
      <c r="H1" s="114"/>
    </row>
    <row r="2" spans="1:8" ht="31.5" x14ac:dyDescent="0.3">
      <c r="A2" s="151"/>
      <c r="B2" s="145"/>
      <c r="D2" s="342" t="s">
        <v>799</v>
      </c>
      <c r="E2" s="113"/>
      <c r="F2" s="114"/>
      <c r="G2" s="114"/>
      <c r="H2" s="114"/>
    </row>
    <row r="3" spans="1:8" ht="31.5" x14ac:dyDescent="0.3">
      <c r="A3" s="151"/>
      <c r="B3" s="145"/>
      <c r="C3" s="857"/>
      <c r="D3" s="857" t="s">
        <v>800</v>
      </c>
      <c r="E3" s="113"/>
      <c r="F3" s="114"/>
      <c r="G3" s="114"/>
      <c r="H3" s="114"/>
    </row>
    <row r="4" spans="1:8" ht="31.5" x14ac:dyDescent="0.3">
      <c r="A4" s="151"/>
      <c r="B4" s="145"/>
      <c r="C4" s="557" t="s">
        <v>218</v>
      </c>
      <c r="D4" s="857" t="s">
        <v>219</v>
      </c>
      <c r="E4" s="113"/>
      <c r="F4" s="114"/>
      <c r="G4" s="114"/>
      <c r="H4" s="114"/>
    </row>
    <row r="5" spans="1:8" ht="31.5" x14ac:dyDescent="0.3">
      <c r="A5" s="151"/>
      <c r="B5" s="145"/>
      <c r="C5" s="857"/>
      <c r="D5" s="557" t="s">
        <v>220</v>
      </c>
      <c r="E5" s="113"/>
      <c r="F5" s="114"/>
      <c r="G5" s="114"/>
      <c r="H5" s="114"/>
    </row>
    <row r="6" spans="1:8" ht="31.5" x14ac:dyDescent="0.3">
      <c r="A6" s="151"/>
      <c r="B6" s="145"/>
      <c r="C6" s="857"/>
      <c r="D6" s="557" t="s">
        <v>471</v>
      </c>
      <c r="E6" s="113"/>
      <c r="F6" s="114"/>
      <c r="G6" s="114"/>
      <c r="H6" s="114"/>
    </row>
    <row r="7" spans="1:8" ht="31.5" x14ac:dyDescent="0.3">
      <c r="A7" s="151"/>
      <c r="B7" s="145"/>
      <c r="C7" s="857"/>
      <c r="D7" s="557" t="s">
        <v>332</v>
      </c>
      <c r="E7" s="113"/>
      <c r="F7" s="114"/>
      <c r="G7" s="114"/>
      <c r="H7" s="114"/>
    </row>
    <row r="8" spans="1:8" ht="31.5" x14ac:dyDescent="0.25">
      <c r="A8" s="151"/>
      <c r="B8" s="145"/>
      <c r="D8" s="112"/>
      <c r="E8" s="113"/>
      <c r="F8" s="114"/>
      <c r="G8" s="114"/>
      <c r="H8" s="114"/>
    </row>
    <row r="9" spans="1:8" ht="18.75" x14ac:dyDescent="0.3">
      <c r="A9" s="858"/>
      <c r="B9" s="859"/>
      <c r="C9" s="860"/>
      <c r="D9" s="861"/>
      <c r="E9" s="862"/>
      <c r="F9" s="114"/>
      <c r="G9" s="114"/>
      <c r="H9" s="114"/>
    </row>
    <row r="10" spans="1:8" ht="21" x14ac:dyDescent="0.25">
      <c r="A10" s="863" t="s">
        <v>801</v>
      </c>
      <c r="B10" s="864"/>
      <c r="C10" s="864"/>
      <c r="D10" s="864"/>
      <c r="E10" s="864"/>
      <c r="F10" s="114"/>
      <c r="G10" s="114"/>
      <c r="H10" s="114"/>
    </row>
    <row r="11" spans="1:8" ht="18.75" x14ac:dyDescent="0.25">
      <c r="A11" s="865"/>
      <c r="B11" s="865"/>
      <c r="C11" s="865"/>
      <c r="D11" s="865"/>
      <c r="E11" s="865"/>
      <c r="F11" s="114"/>
      <c r="G11" s="114"/>
      <c r="H11" s="114"/>
    </row>
    <row r="12" spans="1:8" ht="15.75" x14ac:dyDescent="0.25">
      <c r="A12" s="866" t="s">
        <v>108</v>
      </c>
      <c r="B12" s="867" t="s">
        <v>324</v>
      </c>
      <c r="C12" s="868" t="s">
        <v>97</v>
      </c>
      <c r="D12" s="867" t="s">
        <v>111</v>
      </c>
      <c r="E12" s="867" t="s">
        <v>112</v>
      </c>
      <c r="F12" s="116"/>
      <c r="G12" s="116"/>
      <c r="H12" s="116"/>
    </row>
    <row r="13" spans="1:8" ht="15.75" x14ac:dyDescent="0.25">
      <c r="A13" s="869"/>
      <c r="B13" s="867"/>
      <c r="C13" s="868"/>
      <c r="D13" s="867"/>
      <c r="E13" s="867"/>
      <c r="F13" s="117"/>
      <c r="G13" s="117"/>
      <c r="H13" s="117"/>
    </row>
    <row r="14" spans="1:8" ht="18.75" x14ac:dyDescent="0.25">
      <c r="A14" s="870"/>
      <c r="B14" s="871"/>
      <c r="C14" s="872"/>
      <c r="D14" s="873"/>
      <c r="E14" s="873"/>
      <c r="F14" s="122"/>
      <c r="G14" s="122"/>
      <c r="H14" s="122"/>
    </row>
    <row r="15" spans="1:8" ht="25.5" customHeight="1" thickBot="1" x14ac:dyDescent="0.3">
      <c r="A15" s="873"/>
      <c r="B15" s="874" t="s">
        <v>802</v>
      </c>
      <c r="C15" s="875"/>
      <c r="D15" s="876"/>
      <c r="E15" s="877"/>
      <c r="F15" s="135"/>
      <c r="G15" s="135"/>
      <c r="H15" s="135"/>
    </row>
    <row r="16" spans="1:8" ht="45" customHeight="1" thickBot="1" x14ac:dyDescent="0.3">
      <c r="A16" s="878">
        <v>1</v>
      </c>
      <c r="B16" s="879" t="s">
        <v>803</v>
      </c>
      <c r="C16" s="880">
        <v>232.28</v>
      </c>
      <c r="D16" s="881">
        <v>46.46</v>
      </c>
      <c r="E16" s="882">
        <v>278.73</v>
      </c>
      <c r="F16" s="135"/>
      <c r="G16" s="135"/>
      <c r="H16" s="135"/>
    </row>
    <row r="17" spans="1:8" ht="51" customHeight="1" thickBot="1" x14ac:dyDescent="0.3">
      <c r="A17" s="878">
        <v>2</v>
      </c>
      <c r="B17" s="879" t="s">
        <v>804</v>
      </c>
      <c r="C17" s="883">
        <v>114.57</v>
      </c>
      <c r="D17" s="884">
        <v>22.91</v>
      </c>
      <c r="E17" s="885">
        <v>137.47999999999999</v>
      </c>
      <c r="F17" s="135"/>
      <c r="G17" s="135"/>
      <c r="H17" s="135"/>
    </row>
    <row r="18" spans="1:8" ht="39.75" customHeight="1" thickBot="1" x14ac:dyDescent="0.3">
      <c r="A18" s="878">
        <v>3</v>
      </c>
      <c r="B18" s="879" t="s">
        <v>805</v>
      </c>
      <c r="C18" s="883">
        <v>384.52</v>
      </c>
      <c r="D18" s="884">
        <v>76.900000000000006</v>
      </c>
      <c r="E18" s="885">
        <v>461.42</v>
      </c>
      <c r="F18" s="135"/>
      <c r="G18" s="135"/>
      <c r="H18" s="135"/>
    </row>
    <row r="19" spans="1:8" ht="42" customHeight="1" thickBot="1" x14ac:dyDescent="0.3">
      <c r="A19" s="878">
        <v>4</v>
      </c>
      <c r="B19" s="879" t="s">
        <v>806</v>
      </c>
      <c r="C19" s="883">
        <v>102.01</v>
      </c>
      <c r="D19" s="884">
        <v>20.399999999999999</v>
      </c>
      <c r="E19" s="885">
        <v>122.42</v>
      </c>
      <c r="F19" s="135"/>
      <c r="G19" s="135"/>
      <c r="H19" s="135"/>
    </row>
    <row r="20" spans="1:8" ht="39" customHeight="1" thickBot="1" x14ac:dyDescent="0.3">
      <c r="A20" s="878">
        <v>5</v>
      </c>
      <c r="B20" s="879" t="s">
        <v>807</v>
      </c>
      <c r="C20" s="883">
        <v>200.7</v>
      </c>
      <c r="D20" s="884">
        <v>40.14</v>
      </c>
      <c r="E20" s="885">
        <v>240.83</v>
      </c>
      <c r="F20" s="135"/>
      <c r="G20" s="135"/>
      <c r="H20" s="135"/>
    </row>
    <row r="21" spans="1:8" ht="51.75" customHeight="1" thickBot="1" x14ac:dyDescent="0.3">
      <c r="A21" s="878">
        <v>6</v>
      </c>
      <c r="B21" s="879" t="s">
        <v>808</v>
      </c>
      <c r="C21" s="883">
        <v>70.63</v>
      </c>
      <c r="D21" s="884">
        <v>14.13</v>
      </c>
      <c r="E21" s="885">
        <v>84.75</v>
      </c>
      <c r="F21" s="135"/>
      <c r="G21" s="135"/>
      <c r="H21" s="135"/>
    </row>
    <row r="22" spans="1:8" ht="51" customHeight="1" thickBot="1" x14ac:dyDescent="0.3">
      <c r="A22" s="878">
        <v>7</v>
      </c>
      <c r="B22" s="879" t="s">
        <v>809</v>
      </c>
      <c r="C22" s="883">
        <v>113</v>
      </c>
      <c r="D22" s="884">
        <v>22.6</v>
      </c>
      <c r="E22" s="885">
        <v>135.6</v>
      </c>
      <c r="F22" s="135"/>
      <c r="G22" s="135"/>
      <c r="H22" s="135"/>
    </row>
    <row r="23" spans="1:8" ht="53.25" customHeight="1" thickBot="1" x14ac:dyDescent="0.3">
      <c r="A23" s="878">
        <v>8</v>
      </c>
      <c r="B23" s="879" t="s">
        <v>810</v>
      </c>
      <c r="C23" s="883">
        <v>48.95</v>
      </c>
      <c r="D23" s="884">
        <v>9.7899999999999991</v>
      </c>
      <c r="E23" s="885">
        <v>58.74</v>
      </c>
      <c r="F23" s="135"/>
      <c r="G23" s="135"/>
      <c r="H23" s="135"/>
    </row>
    <row r="24" spans="1:8" ht="31.5" x14ac:dyDescent="0.25">
      <c r="A24" s="886"/>
      <c r="B24" s="887"/>
      <c r="C24" s="888"/>
      <c r="D24" s="889"/>
      <c r="E24" s="890"/>
      <c r="F24" s="135"/>
      <c r="G24" s="135"/>
      <c r="H24" s="135"/>
    </row>
    <row r="25" spans="1:8" ht="18.75" x14ac:dyDescent="0.3">
      <c r="A25" s="858"/>
      <c r="B25" s="859"/>
      <c r="C25" s="860"/>
      <c r="D25" s="860"/>
      <c r="E25" s="891"/>
      <c r="F25" s="114"/>
      <c r="G25" s="114"/>
      <c r="H25" s="114"/>
    </row>
    <row r="26" spans="1:8" ht="31.5" x14ac:dyDescent="0.3">
      <c r="A26" s="892"/>
      <c r="B26" s="893" t="s">
        <v>722</v>
      </c>
      <c r="C26" s="860"/>
      <c r="D26" s="860"/>
      <c r="E26" s="891"/>
      <c r="F26" s="148"/>
      <c r="G26" s="148"/>
      <c r="H26" s="148"/>
    </row>
    <row r="27" spans="1:8" ht="18.75" x14ac:dyDescent="0.3">
      <c r="A27" s="894"/>
      <c r="B27" s="893"/>
      <c r="C27" s="860"/>
      <c r="D27" s="860"/>
      <c r="E27" s="891"/>
      <c r="F27" s="114"/>
      <c r="G27" s="114"/>
      <c r="H27" s="114"/>
    </row>
    <row r="28" spans="1:8" ht="18.75" x14ac:dyDescent="0.3">
      <c r="A28" s="894"/>
      <c r="B28" s="893" t="s">
        <v>723</v>
      </c>
      <c r="C28" s="860"/>
      <c r="D28" s="860"/>
      <c r="E28" s="891"/>
      <c r="F28" s="114"/>
      <c r="G28" s="114"/>
      <c r="H28" s="114"/>
    </row>
    <row r="29" spans="1:8" ht="18.75" x14ac:dyDescent="0.3">
      <c r="A29" s="894"/>
      <c r="B29" s="893"/>
      <c r="C29" s="860"/>
      <c r="D29" s="860"/>
      <c r="E29" s="891"/>
      <c r="F29" s="114"/>
      <c r="G29" s="114"/>
      <c r="H29" s="114"/>
    </row>
    <row r="30" spans="1:8" ht="18.75" x14ac:dyDescent="0.3">
      <c r="A30" s="894"/>
      <c r="B30" s="893" t="s">
        <v>724</v>
      </c>
      <c r="C30" s="860"/>
      <c r="D30" s="860"/>
      <c r="E30" s="891"/>
      <c r="F30" s="114"/>
      <c r="G30" s="114"/>
      <c r="H30" s="114"/>
    </row>
    <row r="31" spans="1:8" ht="18.75" x14ac:dyDescent="0.3">
      <c r="A31" s="894"/>
      <c r="B31" s="893"/>
      <c r="C31" s="860"/>
      <c r="D31" s="860"/>
      <c r="E31" s="891"/>
      <c r="F31" s="114"/>
      <c r="G31" s="114"/>
      <c r="H31" s="114"/>
    </row>
    <row r="32" spans="1:8" ht="18.75" x14ac:dyDescent="0.3">
      <c r="A32" s="894"/>
      <c r="B32" s="893" t="s">
        <v>725</v>
      </c>
      <c r="C32" s="860"/>
      <c r="D32" s="860"/>
      <c r="E32" s="891"/>
      <c r="F32" s="114"/>
      <c r="G32" s="114"/>
      <c r="H32" s="114"/>
    </row>
    <row r="33" spans="1:8" ht="18.75" x14ac:dyDescent="0.3">
      <c r="A33" s="894"/>
      <c r="B33" s="893"/>
      <c r="C33" s="860"/>
      <c r="D33" s="860"/>
      <c r="E33" s="891"/>
      <c r="F33" s="114"/>
      <c r="G33" s="114"/>
      <c r="H33" s="114"/>
    </row>
  </sheetData>
  <mergeCells count="6">
    <mergeCell ref="A10:E10"/>
    <mergeCell ref="A12:A13"/>
    <mergeCell ref="B12:B13"/>
    <mergeCell ref="C12:C13"/>
    <mergeCell ref="D12:D13"/>
    <mergeCell ref="E12:E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S117"/>
  <sheetViews>
    <sheetView topLeftCell="A15" zoomScale="115" zoomScaleNormal="115" zoomScaleSheetLayoutView="85" workbookViewId="0">
      <selection activeCell="A115" sqref="A115:S115"/>
    </sheetView>
  </sheetViews>
  <sheetFormatPr defaultRowHeight="15" outlineLevelCol="1" x14ac:dyDescent="0.25"/>
  <cols>
    <col min="1" max="1" width="10.5703125" style="8" customWidth="1"/>
    <col min="2" max="2" width="76.5703125" style="9" customWidth="1"/>
    <col min="3" max="3" width="25.85546875" style="156" customWidth="1"/>
    <col min="4" max="4" width="23.42578125" style="9" hidden="1" customWidth="1"/>
    <col min="5" max="5" width="43" style="9" hidden="1" customWidth="1" outlineLevel="1"/>
    <col min="6" max="6" width="16.5703125" style="9" hidden="1" customWidth="1" outlineLevel="1"/>
    <col min="7" max="7" width="14.28515625" style="9" hidden="1" customWidth="1" outlineLevel="1"/>
    <col min="8" max="8" width="9.140625" style="9" collapsed="1"/>
    <col min="9" max="9" width="22.5703125" style="9" customWidth="1"/>
    <col min="10" max="16384" width="9.140625" style="9"/>
  </cols>
  <sheetData>
    <row r="1" spans="1:3" x14ac:dyDescent="0.25">
      <c r="B1" s="643" t="s">
        <v>787</v>
      </c>
      <c r="C1" s="643"/>
    </row>
    <row r="2" spans="1:3" x14ac:dyDescent="0.25">
      <c r="B2" s="643" t="s">
        <v>789</v>
      </c>
      <c r="C2" s="643"/>
    </row>
    <row r="3" spans="1:3" ht="33" customHeight="1" x14ac:dyDescent="0.25">
      <c r="B3" s="559" t="s">
        <v>218</v>
      </c>
      <c r="C3" s="560" t="s">
        <v>470</v>
      </c>
    </row>
    <row r="4" spans="1:3" ht="16.5" customHeight="1" x14ac:dyDescent="0.25">
      <c r="B4" s="559"/>
      <c r="C4" s="560"/>
    </row>
    <row r="5" spans="1:3" x14ac:dyDescent="0.25">
      <c r="B5" s="561"/>
      <c r="C5" s="560" t="s">
        <v>220</v>
      </c>
    </row>
    <row r="6" spans="1:3" x14ac:dyDescent="0.25">
      <c r="B6" s="561"/>
      <c r="C6" s="560" t="s">
        <v>331</v>
      </c>
    </row>
    <row r="7" spans="1:3" x14ac:dyDescent="0.25">
      <c r="B7" s="561"/>
      <c r="C7" s="560" t="s">
        <v>786</v>
      </c>
    </row>
    <row r="8" spans="1:3" hidden="1" x14ac:dyDescent="0.25"/>
    <row r="9" spans="1:3" ht="32.25" customHeight="1" x14ac:dyDescent="0.25">
      <c r="A9" s="644" t="s">
        <v>473</v>
      </c>
      <c r="B9" s="644"/>
      <c r="C9" s="644"/>
    </row>
    <row r="10" spans="1:3" hidden="1" x14ac:dyDescent="0.25"/>
    <row r="11" spans="1:3" ht="46.5" hidden="1" customHeight="1" x14ac:dyDescent="0.25">
      <c r="A11" s="645" t="s">
        <v>224</v>
      </c>
      <c r="B11" s="645"/>
      <c r="C11" s="645"/>
    </row>
    <row r="12" spans="1:3" ht="15.75" x14ac:dyDescent="0.25">
      <c r="A12" s="646" t="s">
        <v>222</v>
      </c>
      <c r="B12" s="647"/>
      <c r="C12" s="648"/>
    </row>
    <row r="13" spans="1:3" ht="29.25" customHeight="1" x14ac:dyDescent="0.25">
      <c r="A13" s="649" t="s">
        <v>474</v>
      </c>
      <c r="B13" s="649"/>
      <c r="C13" s="649"/>
    </row>
    <row r="14" spans="1:3" ht="17.100000000000001" customHeight="1" x14ac:dyDescent="0.25">
      <c r="A14" s="154">
        <v>11</v>
      </c>
      <c r="B14" s="448" t="s">
        <v>150</v>
      </c>
      <c r="C14" s="450">
        <v>225.54</v>
      </c>
    </row>
    <row r="15" spans="1:3" ht="27" customHeight="1" x14ac:dyDescent="0.25">
      <c r="A15" s="649" t="s">
        <v>151</v>
      </c>
      <c r="B15" s="649"/>
      <c r="C15" s="649"/>
    </row>
    <row r="16" spans="1:3" x14ac:dyDescent="0.25">
      <c r="A16" s="154">
        <v>9</v>
      </c>
      <c r="B16" s="448" t="s">
        <v>146</v>
      </c>
      <c r="C16" s="449">
        <v>61.64</v>
      </c>
    </row>
    <row r="17" spans="1:8" ht="27" customHeight="1" x14ac:dyDescent="0.25">
      <c r="A17" s="649" t="s">
        <v>152</v>
      </c>
      <c r="B17" s="649"/>
      <c r="C17" s="649"/>
    </row>
    <row r="18" spans="1:8" ht="17.100000000000001" customHeight="1" x14ac:dyDescent="0.25">
      <c r="A18" s="154">
        <v>11</v>
      </c>
      <c r="B18" s="448" t="s">
        <v>150</v>
      </c>
      <c r="C18" s="449">
        <v>169.95</v>
      </c>
    </row>
    <row r="19" spans="1:8" ht="30.75" customHeight="1" x14ac:dyDescent="0.25">
      <c r="A19" s="646" t="s">
        <v>475</v>
      </c>
      <c r="B19" s="647"/>
      <c r="C19" s="648"/>
    </row>
    <row r="20" spans="1:8" x14ac:dyDescent="0.25">
      <c r="A20" s="640" t="s">
        <v>206</v>
      </c>
      <c r="B20" s="641"/>
      <c r="C20" s="642"/>
    </row>
    <row r="21" spans="1:8" ht="17.100000000000001" customHeight="1" x14ac:dyDescent="0.25">
      <c r="A21" s="154">
        <v>11</v>
      </c>
      <c r="B21" s="445" t="s">
        <v>207</v>
      </c>
      <c r="C21" s="446">
        <v>3247.77</v>
      </c>
      <c r="H21" s="446"/>
    </row>
    <row r="22" spans="1:8" ht="17.100000000000001" customHeight="1" x14ac:dyDescent="0.25">
      <c r="A22" s="154">
        <v>12</v>
      </c>
      <c r="B22" s="442" t="s">
        <v>215</v>
      </c>
      <c r="C22" s="446">
        <v>2227.77</v>
      </c>
      <c r="H22" s="446"/>
    </row>
    <row r="23" spans="1:8" x14ac:dyDescent="0.25">
      <c r="A23" s="640" t="s">
        <v>208</v>
      </c>
      <c r="B23" s="641"/>
      <c r="C23" s="642"/>
    </row>
    <row r="24" spans="1:8" ht="17.100000000000001" customHeight="1" x14ac:dyDescent="0.25">
      <c r="A24" s="154">
        <v>11</v>
      </c>
      <c r="B24" s="445" t="s">
        <v>207</v>
      </c>
      <c r="C24" s="446">
        <v>3031.12</v>
      </c>
    </row>
    <row r="25" spans="1:8" ht="17.100000000000001" customHeight="1" x14ac:dyDescent="0.25">
      <c r="A25" s="154">
        <v>12</v>
      </c>
      <c r="B25" s="442" t="s">
        <v>215</v>
      </c>
      <c r="C25" s="446">
        <v>2011.12</v>
      </c>
    </row>
    <row r="26" spans="1:8" x14ac:dyDescent="0.25">
      <c r="A26" s="640" t="s">
        <v>209</v>
      </c>
      <c r="B26" s="641"/>
      <c r="C26" s="642"/>
    </row>
    <row r="27" spans="1:8" ht="17.100000000000001" customHeight="1" x14ac:dyDescent="0.25">
      <c r="A27" s="154">
        <v>11</v>
      </c>
      <c r="B27" s="445" t="s">
        <v>207</v>
      </c>
      <c r="C27" s="446">
        <v>4084.36</v>
      </c>
    </row>
    <row r="28" spans="1:8" ht="17.100000000000001" customHeight="1" x14ac:dyDescent="0.25">
      <c r="A28" s="154">
        <v>12</v>
      </c>
      <c r="B28" s="442" t="s">
        <v>215</v>
      </c>
      <c r="C28" s="446">
        <v>2983.02</v>
      </c>
    </row>
    <row r="29" spans="1:8" x14ac:dyDescent="0.25">
      <c r="A29" s="640" t="s">
        <v>210</v>
      </c>
      <c r="B29" s="641"/>
      <c r="C29" s="642"/>
    </row>
    <row r="30" spans="1:8" ht="17.100000000000001" customHeight="1" x14ac:dyDescent="0.25">
      <c r="A30" s="154">
        <v>11</v>
      </c>
      <c r="B30" s="445" t="s">
        <v>207</v>
      </c>
      <c r="C30" s="446">
        <v>2280.08</v>
      </c>
    </row>
    <row r="31" spans="1:8" ht="17.100000000000001" customHeight="1" x14ac:dyDescent="0.25">
      <c r="A31" s="154">
        <v>12</v>
      </c>
      <c r="B31" s="442" t="s">
        <v>215</v>
      </c>
      <c r="C31" s="446">
        <v>585.70000000000005</v>
      </c>
    </row>
    <row r="32" spans="1:8" x14ac:dyDescent="0.25">
      <c r="A32" s="640" t="s">
        <v>211</v>
      </c>
      <c r="B32" s="641"/>
      <c r="C32" s="642"/>
    </row>
    <row r="33" spans="1:6" ht="17.100000000000001" customHeight="1" x14ac:dyDescent="0.25">
      <c r="A33" s="154">
        <v>11</v>
      </c>
      <c r="B33" s="445" t="s">
        <v>207</v>
      </c>
      <c r="C33" s="446">
        <v>2716.28</v>
      </c>
    </row>
    <row r="34" spans="1:6" ht="17.100000000000001" customHeight="1" x14ac:dyDescent="0.25">
      <c r="A34" s="154">
        <v>12</v>
      </c>
      <c r="B34" s="442" t="s">
        <v>215</v>
      </c>
      <c r="C34" s="446">
        <v>1021.9</v>
      </c>
    </row>
    <row r="35" spans="1:6" x14ac:dyDescent="0.25">
      <c r="A35" s="640" t="s">
        <v>212</v>
      </c>
      <c r="B35" s="641"/>
      <c r="C35" s="642"/>
    </row>
    <row r="36" spans="1:6" ht="17.100000000000001" customHeight="1" x14ac:dyDescent="0.25">
      <c r="A36" s="154">
        <v>11</v>
      </c>
      <c r="B36" s="445" t="s">
        <v>207</v>
      </c>
      <c r="C36" s="446">
        <v>1528.49</v>
      </c>
    </row>
    <row r="37" spans="1:6" ht="17.100000000000001" customHeight="1" x14ac:dyDescent="0.25">
      <c r="A37" s="154">
        <v>12</v>
      </c>
      <c r="B37" s="442" t="s">
        <v>215</v>
      </c>
      <c r="C37" s="446">
        <v>508.49</v>
      </c>
    </row>
    <row r="38" spans="1:6" x14ac:dyDescent="0.25">
      <c r="A38" s="640" t="s">
        <v>213</v>
      </c>
      <c r="B38" s="641"/>
      <c r="C38" s="642"/>
    </row>
    <row r="39" spans="1:6" ht="17.100000000000001" customHeight="1" x14ac:dyDescent="0.25">
      <c r="A39" s="154">
        <v>11</v>
      </c>
      <c r="B39" s="445" t="s">
        <v>207</v>
      </c>
      <c r="C39" s="446">
        <v>825.19</v>
      </c>
    </row>
    <row r="40" spans="1:6" ht="17.100000000000001" customHeight="1" x14ac:dyDescent="0.25">
      <c r="A40" s="154">
        <v>12</v>
      </c>
      <c r="B40" s="442" t="s">
        <v>215</v>
      </c>
      <c r="C40" s="446">
        <v>452.43</v>
      </c>
    </row>
    <row r="41" spans="1:6" x14ac:dyDescent="0.25">
      <c r="A41" s="640" t="s">
        <v>214</v>
      </c>
      <c r="B41" s="641"/>
      <c r="C41" s="642"/>
    </row>
    <row r="42" spans="1:6" ht="17.100000000000001" customHeight="1" x14ac:dyDescent="0.25">
      <c r="A42" s="154">
        <v>11</v>
      </c>
      <c r="B42" s="445" t="s">
        <v>207</v>
      </c>
      <c r="C42" s="446">
        <v>137.24</v>
      </c>
    </row>
    <row r="43" spans="1:6" ht="17.100000000000001" customHeight="1" x14ac:dyDescent="0.25">
      <c r="A43" s="154">
        <v>12</v>
      </c>
      <c r="B43" s="442" t="s">
        <v>215</v>
      </c>
      <c r="C43" s="446">
        <v>83.24</v>
      </c>
    </row>
    <row r="44" spans="1:6" ht="24.75" customHeight="1" x14ac:dyDescent="0.25">
      <c r="A44" s="653" t="s">
        <v>796</v>
      </c>
      <c r="B44" s="654"/>
      <c r="C44" s="655"/>
    </row>
    <row r="45" spans="1:6" s="14" customFormat="1" ht="23.25" customHeight="1" x14ac:dyDescent="0.25">
      <c r="A45" s="656" t="s">
        <v>790</v>
      </c>
      <c r="B45" s="657"/>
      <c r="C45" s="658"/>
      <c r="E45" s="226" t="s">
        <v>336</v>
      </c>
      <c r="F45" s="225" t="e">
        <f>SUM(#REF!,#REF!)</f>
        <v>#REF!</v>
      </c>
    </row>
    <row r="46" spans="1:6" x14ac:dyDescent="0.25">
      <c r="A46" s="154">
        <v>8</v>
      </c>
      <c r="B46" s="442" t="s">
        <v>153</v>
      </c>
      <c r="C46" s="443">
        <v>528.28</v>
      </c>
    </row>
    <row r="47" spans="1:6" x14ac:dyDescent="0.25">
      <c r="A47" s="659" t="s">
        <v>791</v>
      </c>
      <c r="B47" s="659"/>
      <c r="C47" s="659"/>
    </row>
    <row r="48" spans="1:6" x14ac:dyDescent="0.25">
      <c r="A48" s="154">
        <v>8</v>
      </c>
      <c r="B48" s="442" t="s">
        <v>153</v>
      </c>
      <c r="C48" s="443">
        <v>528.28</v>
      </c>
    </row>
    <row r="49" spans="1:3" x14ac:dyDescent="0.25">
      <c r="A49" s="660" t="s">
        <v>792</v>
      </c>
      <c r="B49" s="660"/>
      <c r="C49" s="660"/>
    </row>
    <row r="50" spans="1:3" x14ac:dyDescent="0.25">
      <c r="A50" s="154">
        <v>8</v>
      </c>
      <c r="B50" s="442" t="s">
        <v>153</v>
      </c>
      <c r="C50" s="444">
        <v>519.88</v>
      </c>
    </row>
    <row r="51" spans="1:3" x14ac:dyDescent="0.25">
      <c r="A51" s="659" t="s">
        <v>793</v>
      </c>
      <c r="B51" s="659"/>
      <c r="C51" s="659"/>
    </row>
    <row r="52" spans="1:3" x14ac:dyDescent="0.25">
      <c r="A52" s="154">
        <v>8</v>
      </c>
      <c r="B52" s="442" t="s">
        <v>153</v>
      </c>
      <c r="C52" s="444">
        <v>603.69000000000005</v>
      </c>
    </row>
    <row r="53" spans="1:3" x14ac:dyDescent="0.25">
      <c r="A53" s="659" t="s">
        <v>794</v>
      </c>
      <c r="B53" s="659"/>
      <c r="C53" s="659"/>
    </row>
    <row r="54" spans="1:3" x14ac:dyDescent="0.25">
      <c r="A54" s="154">
        <v>8</v>
      </c>
      <c r="B54" s="442" t="s">
        <v>153</v>
      </c>
      <c r="C54" s="443">
        <v>1119.96</v>
      </c>
    </row>
    <row r="55" spans="1:3" x14ac:dyDescent="0.25">
      <c r="A55" s="652" t="s">
        <v>795</v>
      </c>
      <c r="B55" s="652"/>
      <c r="C55" s="652"/>
    </row>
    <row r="56" spans="1:3" x14ac:dyDescent="0.25">
      <c r="A56" s="154">
        <v>8</v>
      </c>
      <c r="B56" s="442" t="s">
        <v>153</v>
      </c>
      <c r="C56" s="444">
        <v>1119.96</v>
      </c>
    </row>
    <row r="57" spans="1:3" ht="28.5" customHeight="1" x14ac:dyDescent="0.25">
      <c r="A57" s="659" t="s">
        <v>182</v>
      </c>
      <c r="B57" s="659"/>
      <c r="C57" s="659"/>
    </row>
    <row r="58" spans="1:3" x14ac:dyDescent="0.25">
      <c r="A58" s="154">
        <v>6</v>
      </c>
      <c r="B58" s="442" t="s">
        <v>153</v>
      </c>
      <c r="C58" s="444">
        <v>149.81</v>
      </c>
    </row>
    <row r="59" spans="1:3" ht="28.5" customHeight="1" x14ac:dyDescent="0.25">
      <c r="A59" s="659" t="s">
        <v>183</v>
      </c>
      <c r="B59" s="659"/>
      <c r="C59" s="659"/>
    </row>
    <row r="60" spans="1:3" x14ac:dyDescent="0.25">
      <c r="A60" s="154">
        <v>6</v>
      </c>
      <c r="B60" s="442" t="s">
        <v>153</v>
      </c>
      <c r="C60" s="443">
        <v>134.91</v>
      </c>
    </row>
    <row r="61" spans="1:3" ht="46.5" customHeight="1" x14ac:dyDescent="0.25">
      <c r="A61" s="662" t="s">
        <v>221</v>
      </c>
      <c r="B61" s="662"/>
      <c r="C61" s="662"/>
    </row>
    <row r="62" spans="1:3" x14ac:dyDescent="0.25">
      <c r="A62" s="663" t="s">
        <v>187</v>
      </c>
      <c r="B62" s="663"/>
      <c r="C62" s="663"/>
    </row>
    <row r="63" spans="1:3" x14ac:dyDescent="0.25">
      <c r="A63" s="154">
        <v>8</v>
      </c>
      <c r="B63" s="445" t="s">
        <v>153</v>
      </c>
      <c r="C63" s="447">
        <v>1849.82</v>
      </c>
    </row>
    <row r="64" spans="1:3" ht="30" x14ac:dyDescent="0.25">
      <c r="A64" s="154"/>
      <c r="B64" s="6" t="s">
        <v>185</v>
      </c>
      <c r="C64" s="390">
        <v>1288.6199999999999</v>
      </c>
    </row>
    <row r="65" spans="1:3" x14ac:dyDescent="0.25">
      <c r="A65" s="395"/>
      <c r="C65" s="396"/>
    </row>
    <row r="66" spans="1:3" x14ac:dyDescent="0.25">
      <c r="A66" s="664" t="s">
        <v>186</v>
      </c>
      <c r="B66" s="664"/>
      <c r="C66" s="664"/>
    </row>
    <row r="67" spans="1:3" x14ac:dyDescent="0.25">
      <c r="A67" s="154">
        <v>8</v>
      </c>
      <c r="B67" s="445" t="s">
        <v>153</v>
      </c>
      <c r="C67" s="446">
        <v>1794.31</v>
      </c>
    </row>
    <row r="68" spans="1:3" ht="30" x14ac:dyDescent="0.25">
      <c r="A68" s="154"/>
      <c r="B68" s="6" t="s">
        <v>185</v>
      </c>
      <c r="C68" s="389">
        <v>1247.43</v>
      </c>
    </row>
    <row r="69" spans="1:3" ht="24.75" customHeight="1" x14ac:dyDescent="0.25">
      <c r="A69" s="665" t="s">
        <v>217</v>
      </c>
      <c r="B69" s="666"/>
      <c r="C69" s="667"/>
    </row>
    <row r="70" spans="1:3" ht="30" x14ac:dyDescent="0.25">
      <c r="A70" s="7"/>
      <c r="B70" s="6" t="s">
        <v>154</v>
      </c>
      <c r="C70" s="155" t="s">
        <v>184</v>
      </c>
    </row>
    <row r="71" spans="1:3" x14ac:dyDescent="0.25">
      <c r="A71" s="154">
        <v>1</v>
      </c>
      <c r="B71" s="6" t="s">
        <v>155</v>
      </c>
      <c r="C71" s="155">
        <v>393</v>
      </c>
    </row>
    <row r="72" spans="1:3" x14ac:dyDescent="0.25">
      <c r="A72" s="154">
        <v>2</v>
      </c>
      <c r="B72" s="6" t="s">
        <v>156</v>
      </c>
      <c r="C72" s="155">
        <v>2200.7999999999997</v>
      </c>
    </row>
    <row r="73" spans="1:3" x14ac:dyDescent="0.25">
      <c r="A73" s="154">
        <v>3</v>
      </c>
      <c r="B73" s="6" t="s">
        <v>157</v>
      </c>
      <c r="C73" s="155">
        <v>4716</v>
      </c>
    </row>
    <row r="74" spans="1:3" x14ac:dyDescent="0.25">
      <c r="A74" s="154">
        <v>4</v>
      </c>
      <c r="B74" s="6" t="s">
        <v>158</v>
      </c>
      <c r="C74" s="155">
        <v>3144</v>
      </c>
    </row>
    <row r="75" spans="1:3" x14ac:dyDescent="0.25">
      <c r="A75" s="154">
        <v>5</v>
      </c>
      <c r="B75" s="6" t="s">
        <v>159</v>
      </c>
      <c r="C75" s="155">
        <v>1414.8</v>
      </c>
    </row>
    <row r="76" spans="1:3" x14ac:dyDescent="0.25">
      <c r="A76" s="154">
        <v>6</v>
      </c>
      <c r="B76" s="6" t="s">
        <v>160</v>
      </c>
      <c r="C76" s="155">
        <v>2326.56</v>
      </c>
    </row>
    <row r="77" spans="1:3" x14ac:dyDescent="0.25">
      <c r="A77" s="154">
        <v>7</v>
      </c>
      <c r="B77" s="6" t="s">
        <v>161</v>
      </c>
      <c r="C77" s="155">
        <v>848.87999999999988</v>
      </c>
    </row>
    <row r="78" spans="1:3" x14ac:dyDescent="0.25">
      <c r="A78" s="154">
        <v>8</v>
      </c>
      <c r="B78" s="6" t="s">
        <v>162</v>
      </c>
      <c r="C78" s="155">
        <v>2420.8799999999997</v>
      </c>
    </row>
    <row r="79" spans="1:3" x14ac:dyDescent="0.25">
      <c r="A79" s="154">
        <v>9</v>
      </c>
      <c r="B79" s="6" t="s">
        <v>163</v>
      </c>
      <c r="C79" s="155">
        <v>4181.5199999999995</v>
      </c>
    </row>
    <row r="80" spans="1:3" ht="17.100000000000001" customHeight="1" x14ac:dyDescent="0.25">
      <c r="A80" s="154">
        <v>10</v>
      </c>
      <c r="B80" s="6" t="s">
        <v>164</v>
      </c>
      <c r="C80" s="155">
        <v>1760.6399999999999</v>
      </c>
    </row>
    <row r="81" spans="1:3" ht="17.100000000000001" customHeight="1" x14ac:dyDescent="0.25">
      <c r="A81" s="154">
        <v>11</v>
      </c>
      <c r="B81" s="6" t="s">
        <v>165</v>
      </c>
      <c r="C81" s="155">
        <v>1037.52</v>
      </c>
    </row>
    <row r="82" spans="1:3" ht="17.100000000000001" customHeight="1" x14ac:dyDescent="0.25">
      <c r="A82" s="154">
        <v>12</v>
      </c>
      <c r="B82" s="6" t="s">
        <v>166</v>
      </c>
      <c r="C82" s="155">
        <v>3678.4799999999996</v>
      </c>
    </row>
    <row r="83" spans="1:3" ht="17.100000000000001" customHeight="1" x14ac:dyDescent="0.25">
      <c r="A83" s="154">
        <v>13</v>
      </c>
      <c r="B83" s="6" t="s">
        <v>167</v>
      </c>
      <c r="C83" s="155">
        <v>3395.5199999999995</v>
      </c>
    </row>
    <row r="84" spans="1:3" ht="17.100000000000001" customHeight="1" x14ac:dyDescent="0.25">
      <c r="A84" s="154">
        <v>14</v>
      </c>
      <c r="B84" s="6" t="s">
        <v>168</v>
      </c>
      <c r="C84" s="155">
        <v>1414.8</v>
      </c>
    </row>
    <row r="85" spans="1:3" ht="17.100000000000001" customHeight="1" x14ac:dyDescent="0.25">
      <c r="A85" s="154">
        <v>15</v>
      </c>
      <c r="B85" s="6" t="s">
        <v>169</v>
      </c>
      <c r="C85" s="155">
        <v>3458.3999999999996</v>
      </c>
    </row>
    <row r="86" spans="1:3" ht="17.100000000000001" customHeight="1" x14ac:dyDescent="0.25">
      <c r="A86" s="154">
        <v>16</v>
      </c>
      <c r="B86" s="6" t="s">
        <v>170</v>
      </c>
      <c r="C86" s="155">
        <v>4967.5199999999995</v>
      </c>
    </row>
    <row r="87" spans="1:3" ht="17.100000000000001" customHeight="1" x14ac:dyDescent="0.25">
      <c r="A87" s="154">
        <v>17</v>
      </c>
      <c r="B87" s="6" t="s">
        <v>171</v>
      </c>
      <c r="C87" s="155">
        <v>2326.56</v>
      </c>
    </row>
    <row r="88" spans="1:3" ht="17.100000000000001" customHeight="1" x14ac:dyDescent="0.25">
      <c r="A88" s="154">
        <v>18</v>
      </c>
      <c r="B88" s="6" t="s">
        <v>172</v>
      </c>
      <c r="C88" s="155">
        <v>4401.5999999999995</v>
      </c>
    </row>
    <row r="89" spans="1:3" ht="17.100000000000001" customHeight="1" x14ac:dyDescent="0.25">
      <c r="A89" s="154">
        <v>19</v>
      </c>
      <c r="B89" s="6" t="s">
        <v>173</v>
      </c>
      <c r="C89" s="155">
        <v>1289.04</v>
      </c>
    </row>
    <row r="90" spans="1:3" ht="17.100000000000001" customHeight="1" x14ac:dyDescent="0.25">
      <c r="A90" s="154">
        <v>20</v>
      </c>
      <c r="B90" s="6" t="s">
        <v>174</v>
      </c>
      <c r="C90" s="155">
        <v>3867.12</v>
      </c>
    </row>
    <row r="91" spans="1:3" ht="17.100000000000001" customHeight="1" x14ac:dyDescent="0.25">
      <c r="A91" s="154">
        <v>21</v>
      </c>
      <c r="B91" s="6" t="s">
        <v>175</v>
      </c>
      <c r="C91" s="155">
        <v>3835.68</v>
      </c>
    </row>
    <row r="92" spans="1:3" ht="17.100000000000001" customHeight="1" x14ac:dyDescent="0.25">
      <c r="A92" s="154">
        <v>22</v>
      </c>
      <c r="B92" s="6" t="s">
        <v>176</v>
      </c>
      <c r="C92" s="155">
        <v>2578.08</v>
      </c>
    </row>
    <row r="93" spans="1:3" ht="17.100000000000001" customHeight="1" x14ac:dyDescent="0.25">
      <c r="A93" s="154">
        <v>23</v>
      </c>
      <c r="B93" s="6" t="s">
        <v>177</v>
      </c>
      <c r="C93" s="155">
        <v>2106.48</v>
      </c>
    </row>
    <row r="94" spans="1:3" ht="17.100000000000001" customHeight="1" x14ac:dyDescent="0.25">
      <c r="A94" s="154">
        <v>24</v>
      </c>
      <c r="B94" s="6" t="s">
        <v>178</v>
      </c>
      <c r="C94" s="155">
        <v>4118.6399999999994</v>
      </c>
    </row>
    <row r="95" spans="1:3" ht="17.100000000000001" customHeight="1" x14ac:dyDescent="0.25">
      <c r="A95" s="154">
        <v>25</v>
      </c>
      <c r="B95" s="6" t="s">
        <v>179</v>
      </c>
      <c r="C95" s="155">
        <v>5187.5999999999995</v>
      </c>
    </row>
    <row r="96" spans="1:3" ht="17.100000000000001" customHeight="1" x14ac:dyDescent="0.25">
      <c r="A96" s="154">
        <v>26</v>
      </c>
      <c r="B96" s="6" t="s">
        <v>180</v>
      </c>
      <c r="C96" s="155">
        <v>3081.12</v>
      </c>
    </row>
    <row r="97" spans="1:19" ht="17.100000000000001" customHeight="1" x14ac:dyDescent="0.25">
      <c r="A97" s="154">
        <v>27</v>
      </c>
      <c r="B97" s="6" t="s">
        <v>181</v>
      </c>
      <c r="C97" s="155">
        <v>5156.16</v>
      </c>
    </row>
    <row r="98" spans="1:19" hidden="1" x14ac:dyDescent="0.25">
      <c r="A98" s="659"/>
      <c r="B98" s="659"/>
      <c r="C98" s="659"/>
    </row>
    <row r="99" spans="1:19" hidden="1" x14ac:dyDescent="0.25">
      <c r="A99" s="154"/>
      <c r="B99" s="6"/>
      <c r="C99" s="155"/>
    </row>
    <row r="100" spans="1:19" hidden="1" x14ac:dyDescent="0.25"/>
    <row r="101" spans="1:19" hidden="1" x14ac:dyDescent="0.25"/>
    <row r="102" spans="1:19" hidden="1" x14ac:dyDescent="0.25"/>
    <row r="104" spans="1:19" ht="28.5" customHeight="1" x14ac:dyDescent="0.25">
      <c r="A104" s="665" t="s">
        <v>216</v>
      </c>
      <c r="B104" s="666"/>
      <c r="C104" s="667"/>
    </row>
    <row r="105" spans="1:19" x14ac:dyDescent="0.25">
      <c r="A105" s="7">
        <v>9</v>
      </c>
      <c r="B105" s="442" t="s">
        <v>153</v>
      </c>
      <c r="C105" s="444">
        <v>347.86</v>
      </c>
    </row>
    <row r="107" spans="1:19" ht="24.75" customHeight="1" x14ac:dyDescent="0.25">
      <c r="A107" s="668" t="s">
        <v>482</v>
      </c>
      <c r="B107" s="668"/>
      <c r="C107" s="668"/>
    </row>
    <row r="108" spans="1:19" ht="18" customHeight="1" x14ac:dyDescent="0.25">
      <c r="A108" s="7">
        <v>14</v>
      </c>
      <c r="B108" s="442" t="s">
        <v>347</v>
      </c>
      <c r="C108" s="443">
        <v>1294.3599999999999</v>
      </c>
    </row>
    <row r="109" spans="1:19" ht="18" customHeight="1" x14ac:dyDescent="0.25">
      <c r="A109" s="7">
        <v>15</v>
      </c>
      <c r="B109" s="442" t="s">
        <v>348</v>
      </c>
      <c r="C109" s="443">
        <v>1317.6</v>
      </c>
    </row>
    <row r="111" spans="1:19" ht="15.75" x14ac:dyDescent="0.25">
      <c r="A111" s="522" t="s">
        <v>722</v>
      </c>
      <c r="B111" s="523"/>
      <c r="C111" s="522"/>
      <c r="D111" s="524"/>
      <c r="E111" s="524"/>
      <c r="F111" s="523"/>
      <c r="G111" s="524"/>
      <c r="H111" s="524"/>
      <c r="I111" s="525"/>
      <c r="J111" s="526"/>
      <c r="K111" s="526"/>
      <c r="L111" s="526"/>
      <c r="M111" s="526"/>
      <c r="N111" s="526"/>
      <c r="O111" s="526"/>
      <c r="P111" s="526"/>
      <c r="Q111" s="527"/>
      <c r="R111" s="527"/>
      <c r="S111" s="528"/>
    </row>
    <row r="112" spans="1:19" ht="15.75" x14ac:dyDescent="0.25">
      <c r="A112" s="522"/>
      <c r="B112" s="523"/>
      <c r="C112" s="522"/>
      <c r="D112" s="524"/>
      <c r="E112" s="524"/>
      <c r="F112" s="523"/>
      <c r="G112" s="524"/>
      <c r="H112" s="524"/>
      <c r="I112" s="525"/>
      <c r="J112" s="526"/>
      <c r="K112" s="526"/>
      <c r="L112" s="526"/>
      <c r="M112" s="526"/>
      <c r="N112" s="526"/>
      <c r="O112" s="526"/>
      <c r="P112" s="526"/>
      <c r="Q112" s="527"/>
      <c r="R112" s="527"/>
      <c r="S112" s="528"/>
    </row>
    <row r="113" spans="1:19" ht="15.75" x14ac:dyDescent="0.25">
      <c r="A113" s="661" t="s">
        <v>723</v>
      </c>
      <c r="B113" s="661"/>
      <c r="C113" s="661"/>
      <c r="D113" s="661"/>
      <c r="E113" s="661"/>
      <c r="F113" s="661"/>
      <c r="G113" s="661"/>
      <c r="H113" s="661"/>
      <c r="I113" s="661"/>
      <c r="J113" s="661"/>
      <c r="K113" s="661"/>
      <c r="L113" s="661"/>
      <c r="M113" s="661"/>
      <c r="N113" s="661"/>
      <c r="O113" s="661"/>
      <c r="P113" s="661"/>
      <c r="Q113" s="661"/>
      <c r="R113" s="661"/>
      <c r="S113" s="661"/>
    </row>
    <row r="114" spans="1:19" ht="15.75" x14ac:dyDescent="0.25">
      <c r="A114" s="529"/>
      <c r="B114" s="529"/>
      <c r="C114" s="529"/>
      <c r="D114" s="529"/>
      <c r="E114" s="529"/>
      <c r="F114" s="529"/>
      <c r="G114" s="529"/>
      <c r="H114" s="529"/>
      <c r="I114" s="529"/>
      <c r="J114" s="529"/>
      <c r="K114" s="529"/>
      <c r="L114" s="529"/>
      <c r="M114" s="529"/>
      <c r="N114" s="529"/>
      <c r="O114" s="529"/>
      <c r="P114" s="529"/>
      <c r="Q114" s="529"/>
      <c r="R114" s="529"/>
      <c r="S114" s="529"/>
    </row>
    <row r="115" spans="1:19" ht="15.75" x14ac:dyDescent="0.25">
      <c r="A115" s="661" t="s">
        <v>724</v>
      </c>
      <c r="B115" s="661"/>
      <c r="C115" s="661"/>
      <c r="D115" s="661"/>
      <c r="E115" s="661"/>
      <c r="F115" s="661"/>
      <c r="G115" s="661"/>
      <c r="H115" s="661"/>
      <c r="I115" s="661"/>
      <c r="J115" s="661"/>
      <c r="K115" s="661"/>
      <c r="L115" s="661"/>
      <c r="M115" s="661"/>
      <c r="N115" s="661"/>
      <c r="O115" s="661"/>
      <c r="P115" s="661"/>
      <c r="Q115" s="661"/>
      <c r="R115" s="661"/>
      <c r="S115" s="661"/>
    </row>
    <row r="116" spans="1:19" ht="15.75" x14ac:dyDescent="0.25">
      <c r="A116" s="530"/>
      <c r="B116" s="523"/>
      <c r="C116" s="531"/>
      <c r="D116" s="524"/>
      <c r="E116" s="524"/>
      <c r="F116" s="523"/>
      <c r="G116" s="524"/>
      <c r="H116" s="524"/>
      <c r="I116" s="525"/>
      <c r="J116" s="526"/>
      <c r="K116" s="526"/>
      <c r="L116" s="526"/>
      <c r="M116" s="526"/>
      <c r="N116" s="526"/>
      <c r="O116" s="526"/>
      <c r="P116" s="526"/>
      <c r="Q116" s="527"/>
      <c r="R116" s="527"/>
      <c r="S116" s="528"/>
    </row>
    <row r="117" spans="1:19" ht="15.75" x14ac:dyDescent="0.25">
      <c r="A117" s="661" t="s">
        <v>725</v>
      </c>
      <c r="B117" s="661"/>
      <c r="C117" s="661"/>
      <c r="D117" s="661"/>
      <c r="E117" s="661"/>
      <c r="F117" s="661"/>
      <c r="G117" s="661"/>
      <c r="H117" s="661"/>
      <c r="I117" s="661"/>
      <c r="J117" s="661"/>
      <c r="K117" s="661"/>
      <c r="L117" s="661"/>
      <c r="M117" s="661"/>
      <c r="N117" s="661"/>
      <c r="O117" s="661"/>
      <c r="P117" s="661"/>
      <c r="Q117" s="661"/>
      <c r="R117" s="661"/>
      <c r="S117" s="661"/>
    </row>
  </sheetData>
  <mergeCells count="36">
    <mergeCell ref="A113:S113"/>
    <mergeCell ref="A115:S115"/>
    <mergeCell ref="A117:S117"/>
    <mergeCell ref="A107:C107"/>
    <mergeCell ref="A104:C104"/>
    <mergeCell ref="A49:C49"/>
    <mergeCell ref="A17:C17"/>
    <mergeCell ref="A47:C47"/>
    <mergeCell ref="A19:C19"/>
    <mergeCell ref="A20:C20"/>
    <mergeCell ref="A41:C41"/>
    <mergeCell ref="A38:C38"/>
    <mergeCell ref="A35:C35"/>
    <mergeCell ref="A32:C32"/>
    <mergeCell ref="A29:C29"/>
    <mergeCell ref="A26:C26"/>
    <mergeCell ref="A23:C23"/>
    <mergeCell ref="A45:C45"/>
    <mergeCell ref="A44:C44"/>
    <mergeCell ref="A98:C98"/>
    <mergeCell ref="A69:C69"/>
    <mergeCell ref="A66:C66"/>
    <mergeCell ref="A55:C55"/>
    <mergeCell ref="A51:C51"/>
    <mergeCell ref="A53:C53"/>
    <mergeCell ref="A61:C61"/>
    <mergeCell ref="A62:C62"/>
    <mergeCell ref="A57:C57"/>
    <mergeCell ref="A59:C59"/>
    <mergeCell ref="B1:C1"/>
    <mergeCell ref="B2:C2"/>
    <mergeCell ref="A9:C9"/>
    <mergeCell ref="A15:C15"/>
    <mergeCell ref="A13:C13"/>
    <mergeCell ref="A11:C11"/>
    <mergeCell ref="A12:C12"/>
  </mergeCells>
  <pageMargins left="0.70866141732283472" right="0.70866141732283472" top="0.74803149606299213" bottom="0.74803149606299213" header="0.31496062992125984" footer="0.31496062992125984"/>
  <pageSetup paperSize="9" scale="3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65"/>
  <sheetViews>
    <sheetView zoomScale="115" zoomScaleNormal="115" zoomScaleSheetLayoutView="100" workbookViewId="0">
      <selection activeCell="Q88" sqref="Q88"/>
    </sheetView>
  </sheetViews>
  <sheetFormatPr defaultRowHeight="15" x14ac:dyDescent="0.25"/>
  <cols>
    <col min="1" max="1" width="32.42578125" style="204" customWidth="1"/>
    <col min="2" max="2" width="35.140625" style="204" customWidth="1"/>
    <col min="3" max="3" width="38.28515625" style="204" customWidth="1"/>
    <col min="4" max="4" width="8.140625" style="204" hidden="1" customWidth="1"/>
    <col min="5" max="5" width="0" style="204" hidden="1" customWidth="1"/>
    <col min="6" max="6" width="11" style="204" hidden="1" customWidth="1"/>
    <col min="7" max="14" width="0" style="204" hidden="1" customWidth="1"/>
    <col min="15" max="16384" width="9.140625" style="204"/>
  </cols>
  <sheetData>
    <row r="1" spans="1:8" ht="15.75" x14ac:dyDescent="0.25">
      <c r="B1" s="673" t="s">
        <v>713</v>
      </c>
      <c r="C1" s="673"/>
    </row>
    <row r="2" spans="1:8" ht="15.75" x14ac:dyDescent="0.25">
      <c r="B2" s="441"/>
      <c r="C2" s="441" t="s">
        <v>766</v>
      </c>
    </row>
    <row r="3" spans="1:8" ht="15.75" x14ac:dyDescent="0.25">
      <c r="B3" s="674" t="s">
        <v>763</v>
      </c>
      <c r="C3" s="674"/>
    </row>
    <row r="4" spans="1:8" ht="38.25" customHeight="1" x14ac:dyDescent="0.25">
      <c r="B4" s="222" t="s">
        <v>218</v>
      </c>
      <c r="C4" s="223" t="s">
        <v>219</v>
      </c>
    </row>
    <row r="5" spans="1:8" ht="15.75" x14ac:dyDescent="0.25">
      <c r="B5" s="224"/>
      <c r="C5" s="558"/>
    </row>
    <row r="6" spans="1:8" ht="15.75" x14ac:dyDescent="0.25">
      <c r="B6" s="224"/>
      <c r="C6" s="558" t="s">
        <v>220</v>
      </c>
    </row>
    <row r="7" spans="1:8" ht="15.75" x14ac:dyDescent="0.25">
      <c r="B7" s="224"/>
      <c r="C7" s="558" t="s">
        <v>331</v>
      </c>
    </row>
    <row r="8" spans="1:8" ht="15.75" x14ac:dyDescent="0.25">
      <c r="B8" s="224"/>
      <c r="C8" s="558" t="s">
        <v>332</v>
      </c>
    </row>
    <row r="9" spans="1:8" ht="15.75" x14ac:dyDescent="0.25">
      <c r="B9" s="224"/>
      <c r="C9" s="223"/>
    </row>
    <row r="10" spans="1:8" ht="42" customHeight="1" x14ac:dyDescent="0.25">
      <c r="A10" s="675" t="s">
        <v>644</v>
      </c>
      <c r="B10" s="675"/>
      <c r="C10" s="675"/>
    </row>
    <row r="11" spans="1:8" ht="36.75" customHeight="1" x14ac:dyDescent="0.25">
      <c r="A11" s="676" t="s">
        <v>223</v>
      </c>
      <c r="B11" s="677"/>
      <c r="C11" s="677"/>
      <c r="H11" s="314">
        <v>172.65</v>
      </c>
    </row>
    <row r="12" spans="1:8" ht="36" customHeight="1" x14ac:dyDescent="0.25">
      <c r="A12" s="672" t="s">
        <v>714</v>
      </c>
      <c r="B12" s="672"/>
      <c r="C12" s="672"/>
      <c r="E12" s="315" t="s">
        <v>455</v>
      </c>
      <c r="F12" s="316" t="s">
        <v>456</v>
      </c>
      <c r="G12" s="204" t="s">
        <v>457</v>
      </c>
      <c r="H12" s="314" t="s">
        <v>458</v>
      </c>
    </row>
    <row r="13" spans="1:8" x14ac:dyDescent="0.25">
      <c r="A13" s="111"/>
      <c r="B13" s="206" t="s">
        <v>195</v>
      </c>
      <c r="C13" s="205">
        <v>2970</v>
      </c>
      <c r="D13" s="204">
        <v>2970</v>
      </c>
      <c r="E13" s="317">
        <f t="shared" ref="E13" si="0">D13-C13</f>
        <v>0</v>
      </c>
    </row>
    <row r="14" spans="1:8" x14ac:dyDescent="0.25">
      <c r="A14" s="207"/>
      <c r="B14" s="206" t="s">
        <v>335</v>
      </c>
      <c r="C14" s="208">
        <f>C13*0.2</f>
        <v>594</v>
      </c>
      <c r="E14" s="317"/>
    </row>
    <row r="15" spans="1:8" x14ac:dyDescent="0.25">
      <c r="A15" s="209"/>
      <c r="B15" s="210" t="s">
        <v>196</v>
      </c>
      <c r="C15" s="211">
        <f>SUM(C13:C14)</f>
        <v>3564</v>
      </c>
      <c r="D15" s="204">
        <v>3564</v>
      </c>
      <c r="E15" s="318">
        <f>D15-C15</f>
        <v>0</v>
      </c>
    </row>
    <row r="16" spans="1:8" ht="31.5" customHeight="1" x14ac:dyDescent="0.25">
      <c r="A16" s="672" t="s">
        <v>715</v>
      </c>
      <c r="B16" s="672"/>
      <c r="C16" s="672"/>
    </row>
    <row r="17" spans="1:5" x14ac:dyDescent="0.25">
      <c r="A17" s="111"/>
      <c r="B17" s="206" t="s">
        <v>195</v>
      </c>
      <c r="C17" s="205">
        <v>2930</v>
      </c>
      <c r="D17" s="204">
        <v>2430</v>
      </c>
      <c r="E17" s="204">
        <f t="shared" ref="E17" si="1">D17-C17</f>
        <v>-500</v>
      </c>
    </row>
    <row r="18" spans="1:5" x14ac:dyDescent="0.25">
      <c r="A18" s="207"/>
      <c r="B18" s="206" t="s">
        <v>335</v>
      </c>
      <c r="C18" s="208">
        <f>C19/6</f>
        <v>586</v>
      </c>
    </row>
    <row r="19" spans="1:5" x14ac:dyDescent="0.25">
      <c r="A19" s="209"/>
      <c r="B19" s="210" t="s">
        <v>196</v>
      </c>
      <c r="C19" s="211">
        <f>C17*1.2</f>
        <v>3516</v>
      </c>
      <c r="D19" s="204">
        <v>2916</v>
      </c>
      <c r="E19" s="319">
        <f>D19-C19</f>
        <v>-600</v>
      </c>
    </row>
    <row r="20" spans="1:5" ht="37.5" customHeight="1" x14ac:dyDescent="0.25">
      <c r="A20" s="672" t="s">
        <v>225</v>
      </c>
      <c r="B20" s="672"/>
      <c r="C20" s="672"/>
    </row>
    <row r="21" spans="1:5" x14ac:dyDescent="0.25">
      <c r="A21" s="111"/>
      <c r="B21" s="206" t="s">
        <v>195</v>
      </c>
      <c r="C21" s="205">
        <v>4403.37</v>
      </c>
      <c r="D21" s="204">
        <v>3350</v>
      </c>
      <c r="E21" s="204">
        <f t="shared" ref="E21" si="2">D21-C21</f>
        <v>-1053.3699999999999</v>
      </c>
    </row>
    <row r="22" spans="1:5" x14ac:dyDescent="0.25">
      <c r="A22" s="207"/>
      <c r="B22" s="206" t="s">
        <v>335</v>
      </c>
      <c r="C22" s="208">
        <f>C23/6</f>
        <v>880.66733333333332</v>
      </c>
    </row>
    <row r="23" spans="1:5" x14ac:dyDescent="0.25">
      <c r="A23" s="209"/>
      <c r="B23" s="210" t="s">
        <v>196</v>
      </c>
      <c r="C23" s="211">
        <f>C21*1.2-0.04</f>
        <v>5284.0039999999999</v>
      </c>
      <c r="D23" s="204">
        <v>4020</v>
      </c>
      <c r="E23" s="319">
        <f>D23-C23</f>
        <v>-1264.0039999999999</v>
      </c>
    </row>
    <row r="24" spans="1:5" ht="35.25" customHeight="1" x14ac:dyDescent="0.25">
      <c r="A24" s="672" t="s">
        <v>226</v>
      </c>
      <c r="B24" s="672"/>
      <c r="C24" s="672"/>
    </row>
    <row r="25" spans="1:5" x14ac:dyDescent="0.25">
      <c r="A25" s="111"/>
      <c r="B25" s="206" t="s">
        <v>195</v>
      </c>
      <c r="C25" s="205">
        <v>5116.71</v>
      </c>
      <c r="D25" s="320">
        <v>4083.33</v>
      </c>
      <c r="E25" s="204">
        <f t="shared" ref="E25" si="3">D25-C25</f>
        <v>-1033.3800000000001</v>
      </c>
    </row>
    <row r="26" spans="1:5" x14ac:dyDescent="0.25">
      <c r="A26" s="207"/>
      <c r="B26" s="206" t="s">
        <v>335</v>
      </c>
      <c r="C26" s="208">
        <f>C27/6</f>
        <v>1023.3336666666665</v>
      </c>
    </row>
    <row r="27" spans="1:5" x14ac:dyDescent="0.25">
      <c r="A27" s="209"/>
      <c r="B27" s="210" t="s">
        <v>196</v>
      </c>
      <c r="C27" s="211">
        <f>C25*1.2-0.05</f>
        <v>6140.0019999999995</v>
      </c>
      <c r="D27" s="204">
        <v>4900</v>
      </c>
      <c r="E27" s="318">
        <f>D27-C27</f>
        <v>-1240.0019999999995</v>
      </c>
    </row>
    <row r="28" spans="1:5" ht="24.75" customHeight="1" x14ac:dyDescent="0.25">
      <c r="A28" s="678" t="s">
        <v>198</v>
      </c>
      <c r="B28" s="678"/>
      <c r="C28" s="678"/>
    </row>
    <row r="29" spans="1:5" ht="24.75" customHeight="1" x14ac:dyDescent="0.25">
      <c r="A29" s="679" t="s">
        <v>716</v>
      </c>
      <c r="B29" s="679"/>
      <c r="C29" s="679"/>
    </row>
    <row r="30" spans="1:5" x14ac:dyDescent="0.25">
      <c r="A30" s="212"/>
      <c r="B30" s="213" t="s">
        <v>145</v>
      </c>
      <c r="C30" s="214">
        <v>1833.41</v>
      </c>
      <c r="D30" s="204">
        <v>1755</v>
      </c>
      <c r="E30" s="204">
        <f t="shared" ref="E30" si="4">D30-C30</f>
        <v>-78.410000000000082</v>
      </c>
    </row>
    <row r="31" spans="1:5" x14ac:dyDescent="0.25">
      <c r="A31" s="215"/>
      <c r="B31" s="213" t="s">
        <v>98</v>
      </c>
      <c r="C31" s="216">
        <f>C32/6</f>
        <v>366.66533333333336</v>
      </c>
    </row>
    <row r="32" spans="1:5" x14ac:dyDescent="0.25">
      <c r="A32" s="217"/>
      <c r="B32" s="217" t="s">
        <v>197</v>
      </c>
      <c r="C32" s="218">
        <f>C30*1.2-0.1</f>
        <v>2199.9920000000002</v>
      </c>
      <c r="D32" s="204">
        <v>2106</v>
      </c>
      <c r="E32" s="319">
        <f>D32-C32</f>
        <v>-93.992000000000189</v>
      </c>
    </row>
    <row r="33" spans="1:5" ht="28.5" customHeight="1" x14ac:dyDescent="0.25">
      <c r="A33" s="680" t="s">
        <v>717</v>
      </c>
      <c r="B33" s="681"/>
      <c r="C33" s="682"/>
    </row>
    <row r="34" spans="1:5" x14ac:dyDescent="0.25">
      <c r="A34" s="215"/>
      <c r="B34" s="219" t="s">
        <v>145</v>
      </c>
      <c r="C34" s="220">
        <v>1350</v>
      </c>
      <c r="D34" s="204">
        <v>1350</v>
      </c>
      <c r="E34" s="204">
        <f t="shared" ref="E34" si="5">D34-C34</f>
        <v>0</v>
      </c>
    </row>
    <row r="35" spans="1:5" x14ac:dyDescent="0.25">
      <c r="A35" s="215"/>
      <c r="B35" s="219" t="s">
        <v>98</v>
      </c>
      <c r="C35" s="220">
        <f>C36/6</f>
        <v>270</v>
      </c>
    </row>
    <row r="36" spans="1:5" x14ac:dyDescent="0.25">
      <c r="A36" s="217"/>
      <c r="B36" s="217" t="s">
        <v>146</v>
      </c>
      <c r="C36" s="221">
        <f>C34*1.2</f>
        <v>1620</v>
      </c>
      <c r="D36" s="204">
        <v>1620</v>
      </c>
      <c r="E36" s="319">
        <f>D36-C36</f>
        <v>0</v>
      </c>
    </row>
    <row r="37" spans="1:5" ht="32.25" customHeight="1" x14ac:dyDescent="0.25">
      <c r="A37" s="669" t="s">
        <v>227</v>
      </c>
      <c r="B37" s="670"/>
      <c r="C37" s="671"/>
    </row>
    <row r="38" spans="1:5" x14ac:dyDescent="0.25">
      <c r="A38" s="215"/>
      <c r="B38" s="219" t="s">
        <v>145</v>
      </c>
      <c r="C38" s="220">
        <v>1350</v>
      </c>
      <c r="D38" s="204">
        <v>1350</v>
      </c>
      <c r="E38" s="204">
        <f t="shared" ref="E38" si="6">D38-C38</f>
        <v>0</v>
      </c>
    </row>
    <row r="39" spans="1:5" x14ac:dyDescent="0.25">
      <c r="A39" s="215"/>
      <c r="B39" s="219" t="s">
        <v>98</v>
      </c>
      <c r="C39" s="220">
        <f>C40/6</f>
        <v>270</v>
      </c>
    </row>
    <row r="40" spans="1:5" x14ac:dyDescent="0.25">
      <c r="A40" s="217"/>
      <c r="B40" s="217" t="s">
        <v>146</v>
      </c>
      <c r="C40" s="221">
        <f>C38*1.2</f>
        <v>1620</v>
      </c>
      <c r="D40" s="204">
        <v>1620</v>
      </c>
      <c r="E40" s="319">
        <f>D40-C40</f>
        <v>0</v>
      </c>
    </row>
    <row r="42" spans="1:5" ht="15.75" customHeight="1" x14ac:dyDescent="0.25">
      <c r="A42" s="683" t="s">
        <v>718</v>
      </c>
      <c r="B42" s="684"/>
      <c r="C42" s="685"/>
    </row>
    <row r="43" spans="1:5" x14ac:dyDescent="0.25">
      <c r="A43" s="215"/>
      <c r="B43" s="219" t="s">
        <v>145</v>
      </c>
      <c r="C43" s="220">
        <v>2375</v>
      </c>
      <c r="D43" s="204">
        <v>2375</v>
      </c>
      <c r="E43" s="204">
        <f t="shared" ref="E43" si="7">D43-C43</f>
        <v>0</v>
      </c>
    </row>
    <row r="44" spans="1:5" x14ac:dyDescent="0.25">
      <c r="A44" s="215"/>
      <c r="B44" s="219" t="s">
        <v>98</v>
      </c>
      <c r="C44" s="220">
        <f>C45/6</f>
        <v>475</v>
      </c>
    </row>
    <row r="45" spans="1:5" x14ac:dyDescent="0.25">
      <c r="A45" s="217"/>
      <c r="B45" s="217" t="s">
        <v>146</v>
      </c>
      <c r="C45" s="221">
        <f>C43*1.2</f>
        <v>2850</v>
      </c>
      <c r="D45" s="204">
        <v>2850</v>
      </c>
      <c r="E45" s="319">
        <f>D45-C45</f>
        <v>0</v>
      </c>
    </row>
    <row r="47" spans="1:5" ht="15.75" customHeight="1" x14ac:dyDescent="0.25">
      <c r="A47" s="692" t="s">
        <v>760</v>
      </c>
      <c r="B47" s="693"/>
      <c r="C47" s="694"/>
    </row>
    <row r="48" spans="1:5" x14ac:dyDescent="0.25">
      <c r="A48" s="215"/>
      <c r="B48" s="219" t="s">
        <v>145</v>
      </c>
      <c r="C48" s="220">
        <v>208.34</v>
      </c>
    </row>
    <row r="49" spans="1:19" x14ac:dyDescent="0.25">
      <c r="A49" s="215"/>
      <c r="B49" s="219" t="s">
        <v>98</v>
      </c>
      <c r="C49" s="220">
        <f>C50/6</f>
        <v>41.667999999999999</v>
      </c>
    </row>
    <row r="50" spans="1:19" x14ac:dyDescent="0.25">
      <c r="A50" s="217"/>
      <c r="B50" s="217" t="s">
        <v>146</v>
      </c>
      <c r="C50" s="221">
        <f>C48*1.2</f>
        <v>250.00799999999998</v>
      </c>
    </row>
    <row r="53" spans="1:19" x14ac:dyDescent="0.25">
      <c r="A53" s="686" t="s">
        <v>459</v>
      </c>
      <c r="B53" s="687"/>
      <c r="C53" s="688"/>
    </row>
    <row r="54" spans="1:19" ht="45.75" customHeight="1" x14ac:dyDescent="0.25">
      <c r="A54" s="689"/>
      <c r="B54" s="690"/>
      <c r="C54" s="691"/>
    </row>
    <row r="57" spans="1:19" ht="15.75" x14ac:dyDescent="0.25">
      <c r="A57" s="522" t="s">
        <v>722</v>
      </c>
      <c r="B57" s="523"/>
      <c r="C57" s="522"/>
      <c r="D57" s="524"/>
      <c r="E57" s="524"/>
      <c r="F57" s="523"/>
      <c r="G57" s="524"/>
      <c r="H57" s="524"/>
      <c r="I57" s="525"/>
      <c r="J57" s="526"/>
      <c r="K57" s="526"/>
      <c r="L57" s="526"/>
      <c r="M57" s="526"/>
      <c r="N57" s="526"/>
      <c r="O57" s="526"/>
      <c r="P57" s="526"/>
      <c r="Q57" s="527"/>
      <c r="R57" s="527"/>
      <c r="S57" s="528"/>
    </row>
    <row r="58" spans="1:19" ht="15.75" x14ac:dyDescent="0.25">
      <c r="A58" s="522"/>
      <c r="B58" s="523"/>
      <c r="C58" s="522"/>
      <c r="D58" s="524"/>
      <c r="E58" s="524"/>
      <c r="F58" s="523"/>
      <c r="G58" s="524"/>
      <c r="H58" s="524"/>
      <c r="I58" s="525"/>
      <c r="J58" s="526"/>
      <c r="K58" s="526"/>
      <c r="L58" s="526"/>
      <c r="M58" s="526"/>
      <c r="N58" s="526"/>
      <c r="O58" s="526"/>
      <c r="P58" s="526"/>
      <c r="Q58" s="527"/>
      <c r="R58" s="527"/>
      <c r="S58" s="528"/>
    </row>
    <row r="59" spans="1:19" ht="15.75" x14ac:dyDescent="0.25">
      <c r="A59" s="661" t="s">
        <v>723</v>
      </c>
      <c r="B59" s="661"/>
      <c r="C59" s="661"/>
      <c r="D59" s="661"/>
      <c r="E59" s="661"/>
      <c r="F59" s="661"/>
      <c r="G59" s="661"/>
      <c r="H59" s="661"/>
      <c r="I59" s="661"/>
      <c r="J59" s="661"/>
      <c r="K59" s="661"/>
      <c r="L59" s="661"/>
      <c r="M59" s="661"/>
      <c r="N59" s="661"/>
      <c r="O59" s="661"/>
      <c r="P59" s="661"/>
      <c r="Q59" s="661"/>
      <c r="R59" s="661"/>
      <c r="S59" s="661"/>
    </row>
    <row r="60" spans="1:19" ht="15.75" x14ac:dyDescent="0.25">
      <c r="A60" s="529"/>
      <c r="B60" s="529"/>
      <c r="C60" s="529"/>
      <c r="D60" s="529"/>
      <c r="E60" s="529"/>
      <c r="F60" s="529"/>
      <c r="G60" s="529"/>
      <c r="H60" s="529"/>
      <c r="I60" s="529"/>
      <c r="J60" s="529"/>
      <c r="K60" s="529"/>
      <c r="L60" s="529"/>
      <c r="M60" s="529"/>
      <c r="N60" s="529"/>
      <c r="O60" s="529"/>
      <c r="P60" s="529"/>
      <c r="Q60" s="529"/>
      <c r="R60" s="529"/>
      <c r="S60" s="529"/>
    </row>
    <row r="61" spans="1:19" ht="15.75" x14ac:dyDescent="0.25">
      <c r="A61" s="661" t="s">
        <v>724</v>
      </c>
      <c r="B61" s="661"/>
      <c r="C61" s="661"/>
      <c r="D61" s="661"/>
      <c r="E61" s="661"/>
      <c r="F61" s="661"/>
      <c r="G61" s="661"/>
      <c r="H61" s="661"/>
      <c r="I61" s="661"/>
      <c r="J61" s="661"/>
      <c r="K61" s="661"/>
      <c r="L61" s="661"/>
      <c r="M61" s="661"/>
      <c r="N61" s="661"/>
      <c r="O61" s="661"/>
      <c r="P61" s="661"/>
      <c r="Q61" s="661"/>
      <c r="R61" s="661"/>
      <c r="S61" s="661"/>
    </row>
    <row r="62" spans="1:19" ht="15.75" x14ac:dyDescent="0.25">
      <c r="A62" s="530"/>
      <c r="B62" s="523"/>
      <c r="C62" s="531"/>
      <c r="D62" s="524"/>
      <c r="E62" s="524"/>
      <c r="F62" s="523"/>
      <c r="G62" s="524"/>
      <c r="H62" s="524"/>
      <c r="I62" s="525"/>
      <c r="J62" s="526"/>
      <c r="K62" s="526"/>
      <c r="L62" s="526"/>
      <c r="M62" s="526"/>
      <c r="N62" s="526"/>
      <c r="O62" s="526"/>
      <c r="P62" s="526"/>
      <c r="Q62" s="527"/>
      <c r="R62" s="527"/>
      <c r="S62" s="528"/>
    </row>
    <row r="63" spans="1:19" ht="15.75" x14ac:dyDescent="0.25">
      <c r="A63" s="661" t="s">
        <v>725</v>
      </c>
      <c r="B63" s="661"/>
      <c r="C63" s="661"/>
      <c r="D63" s="661"/>
      <c r="E63" s="661"/>
      <c r="F63" s="661"/>
      <c r="G63" s="661"/>
      <c r="H63" s="661"/>
      <c r="I63" s="661"/>
      <c r="J63" s="661"/>
      <c r="K63" s="661"/>
      <c r="L63" s="661"/>
      <c r="M63" s="661"/>
      <c r="N63" s="661"/>
      <c r="O63" s="661"/>
      <c r="P63" s="661"/>
      <c r="Q63" s="661"/>
      <c r="R63" s="661"/>
      <c r="S63" s="661"/>
    </row>
    <row r="65" spans="1:19" ht="15.75" x14ac:dyDescent="0.25">
      <c r="A65" s="661" t="s">
        <v>726</v>
      </c>
      <c r="B65" s="661"/>
      <c r="C65" s="661"/>
      <c r="D65" s="661"/>
      <c r="E65" s="661"/>
      <c r="F65" s="661"/>
      <c r="G65" s="661"/>
      <c r="H65" s="661"/>
      <c r="I65" s="661"/>
      <c r="J65" s="661"/>
      <c r="K65" s="661"/>
      <c r="L65" s="661"/>
      <c r="M65" s="661"/>
      <c r="N65" s="661"/>
      <c r="O65" s="661"/>
      <c r="P65" s="661"/>
      <c r="Q65" s="661"/>
      <c r="R65" s="661"/>
      <c r="S65" s="661"/>
    </row>
  </sheetData>
  <mergeCells count="19">
    <mergeCell ref="A59:S59"/>
    <mergeCell ref="A61:S61"/>
    <mergeCell ref="A63:S63"/>
    <mergeCell ref="A65:S65"/>
    <mergeCell ref="A42:C42"/>
    <mergeCell ref="A53:C54"/>
    <mergeCell ref="A47:C47"/>
    <mergeCell ref="A37:C37"/>
    <mergeCell ref="A16:C16"/>
    <mergeCell ref="B1:C1"/>
    <mergeCell ref="B3:C3"/>
    <mergeCell ref="A10:C10"/>
    <mergeCell ref="A11:C11"/>
    <mergeCell ref="A12:C12"/>
    <mergeCell ref="A20:C20"/>
    <mergeCell ref="A24:C24"/>
    <mergeCell ref="A28:C28"/>
    <mergeCell ref="A29:C29"/>
    <mergeCell ref="A33:C33"/>
  </mergeCells>
  <pageMargins left="0.7" right="0.7" top="0.75" bottom="0.75" header="0.3" footer="0.3"/>
  <pageSetup paperSize="9" scale="5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T23"/>
  <sheetViews>
    <sheetView topLeftCell="B1" zoomScaleNormal="100" zoomScaleSheetLayoutView="40" workbookViewId="0">
      <selection activeCell="K11" sqref="K11"/>
    </sheetView>
  </sheetViews>
  <sheetFormatPr defaultRowHeight="31.5" x14ac:dyDescent="0.5"/>
  <cols>
    <col min="1" max="1" width="18.7109375" style="159" hidden="1" customWidth="1"/>
    <col min="2" max="2" width="8" style="159" bestFit="1" customWidth="1"/>
    <col min="3" max="3" width="62" style="159" customWidth="1"/>
    <col min="4" max="4" width="31.85546875" style="336" customWidth="1"/>
    <col min="5" max="5" width="27.85546875" style="159" customWidth="1"/>
    <col min="6" max="6" width="16.28515625" style="159" bestFit="1" customWidth="1"/>
    <col min="7" max="7" width="44.85546875" style="159" bestFit="1" customWidth="1"/>
    <col min="8" max="8" width="25.5703125" style="159" customWidth="1"/>
    <col min="9" max="9" width="28.42578125" style="159" customWidth="1"/>
    <col min="10" max="16384" width="9.140625" style="159"/>
  </cols>
  <sheetData>
    <row r="1" spans="2:9" ht="18.75" x14ac:dyDescent="0.3">
      <c r="B1" s="340"/>
      <c r="C1" s="340"/>
      <c r="D1" s="341"/>
      <c r="E1" s="340"/>
      <c r="F1" s="627" t="s">
        <v>767</v>
      </c>
      <c r="G1" s="627"/>
      <c r="H1" s="1"/>
    </row>
    <row r="2" spans="2:9" ht="18.75" x14ac:dyDescent="0.3">
      <c r="B2" s="340"/>
      <c r="C2" s="340"/>
      <c r="D2" s="341"/>
      <c r="E2" s="340"/>
      <c r="F2" s="342"/>
      <c r="G2" s="593" t="s">
        <v>763</v>
      </c>
      <c r="H2" s="1"/>
    </row>
    <row r="3" spans="2:9" ht="40.5" customHeight="1" x14ac:dyDescent="0.3">
      <c r="B3" s="340"/>
      <c r="C3" s="340"/>
      <c r="D3" s="341"/>
      <c r="E3" s="340"/>
      <c r="F3" s="343" t="s">
        <v>218</v>
      </c>
      <c r="G3" s="342" t="s">
        <v>288</v>
      </c>
      <c r="H3" s="1"/>
    </row>
    <row r="4" spans="2:9" ht="18.75" x14ac:dyDescent="0.3">
      <c r="B4" s="340"/>
      <c r="C4" s="340"/>
      <c r="D4" s="341"/>
      <c r="E4" s="340"/>
      <c r="F4" s="343"/>
      <c r="G4" s="557"/>
      <c r="H4" s="1"/>
    </row>
    <row r="5" spans="2:9" ht="18.75" x14ac:dyDescent="0.3">
      <c r="B5" s="340"/>
      <c r="C5" s="340"/>
      <c r="D5" s="341"/>
      <c r="E5" s="340"/>
      <c r="F5" s="342"/>
      <c r="G5" s="557" t="s">
        <v>220</v>
      </c>
      <c r="H5" s="1"/>
    </row>
    <row r="6" spans="2:9" ht="18.75" x14ac:dyDescent="0.3">
      <c r="B6" s="340"/>
      <c r="C6" s="340"/>
      <c r="D6" s="341"/>
      <c r="E6" s="340"/>
      <c r="F6" s="342"/>
      <c r="G6" s="557" t="s">
        <v>331</v>
      </c>
      <c r="H6" s="1"/>
    </row>
    <row r="7" spans="2:9" ht="18.75" x14ac:dyDescent="0.3">
      <c r="B7" s="340"/>
      <c r="C7" s="340"/>
      <c r="D7" s="341"/>
      <c r="E7" s="340"/>
      <c r="F7" s="342"/>
      <c r="G7" s="557" t="s">
        <v>332</v>
      </c>
      <c r="H7" s="1"/>
    </row>
    <row r="8" spans="2:9" ht="18.75" x14ac:dyDescent="0.3">
      <c r="B8" s="340"/>
      <c r="C8" s="340"/>
      <c r="D8" s="341"/>
      <c r="E8" s="340"/>
      <c r="F8" s="342"/>
      <c r="G8" s="342"/>
      <c r="H8" s="1"/>
    </row>
    <row r="9" spans="2:9" ht="33" customHeight="1" x14ac:dyDescent="0.2">
      <c r="B9" s="695" t="s">
        <v>645</v>
      </c>
      <c r="C9" s="695"/>
      <c r="D9" s="695"/>
      <c r="E9" s="695"/>
      <c r="F9" s="695"/>
      <c r="G9" s="695"/>
    </row>
    <row r="10" spans="2:9" s="337" customFormat="1" ht="37.5" x14ac:dyDescent="0.2">
      <c r="B10" s="344" t="s">
        <v>108</v>
      </c>
      <c r="C10" s="344" t="s">
        <v>188</v>
      </c>
      <c r="D10" s="344" t="s">
        <v>109</v>
      </c>
      <c r="E10" s="344" t="s">
        <v>189</v>
      </c>
      <c r="F10" s="344" t="s">
        <v>98</v>
      </c>
      <c r="G10" s="344" t="s">
        <v>190</v>
      </c>
    </row>
    <row r="11" spans="2:9" ht="56.25" x14ac:dyDescent="0.5">
      <c r="B11" s="345" t="s">
        <v>7</v>
      </c>
      <c r="C11" s="362" t="s">
        <v>469</v>
      </c>
      <c r="D11" s="346" t="s">
        <v>191</v>
      </c>
      <c r="E11" s="347">
        <v>380.93657450309996</v>
      </c>
      <c r="F11" s="348">
        <v>76.187314900619995</v>
      </c>
      <c r="G11" s="348">
        <v>457.12388940371994</v>
      </c>
      <c r="H11" s="338"/>
      <c r="I11" s="339"/>
    </row>
    <row r="12" spans="2:9" ht="56.25" x14ac:dyDescent="0.5">
      <c r="B12" s="345" t="s">
        <v>11</v>
      </c>
      <c r="C12" s="362" t="s">
        <v>467</v>
      </c>
      <c r="D12" s="346" t="s">
        <v>191</v>
      </c>
      <c r="E12" s="349">
        <v>289.16549064553499</v>
      </c>
      <c r="F12" s="348">
        <v>57.833098129107</v>
      </c>
      <c r="G12" s="348">
        <v>346.99858877464197</v>
      </c>
      <c r="H12" s="338"/>
      <c r="I12" s="339"/>
    </row>
    <row r="13" spans="2:9" ht="37.5" x14ac:dyDescent="0.2">
      <c r="B13" s="345" t="s">
        <v>43</v>
      </c>
      <c r="C13" s="362" t="s">
        <v>468</v>
      </c>
      <c r="D13" s="346" t="s">
        <v>191</v>
      </c>
      <c r="E13" s="349">
        <v>266.766360300825</v>
      </c>
      <c r="F13" s="348">
        <v>53.353272060165004</v>
      </c>
      <c r="G13" s="348">
        <v>320.11963236099001</v>
      </c>
    </row>
    <row r="14" spans="2:9" ht="37.5" hidden="1" x14ac:dyDescent="0.45">
      <c r="B14" s="345"/>
      <c r="C14" s="350" t="s">
        <v>192</v>
      </c>
      <c r="D14" s="346" t="s">
        <v>191</v>
      </c>
      <c r="E14" s="349">
        <f>G14/1.2</f>
        <v>18.333333333333336</v>
      </c>
      <c r="F14" s="348">
        <f>G14/6</f>
        <v>3.6666666666666665</v>
      </c>
      <c r="G14" s="348">
        <v>22</v>
      </c>
      <c r="I14" s="339"/>
    </row>
    <row r="15" spans="2:9" ht="45" customHeight="1" x14ac:dyDescent="0.5">
      <c r="B15" s="451"/>
      <c r="C15" s="454" t="s">
        <v>646</v>
      </c>
      <c r="D15" s="452"/>
      <c r="E15" s="451"/>
      <c r="F15" s="451"/>
      <c r="G15" s="453">
        <f>SUM(G11:G14)</f>
        <v>1146.2421105393519</v>
      </c>
    </row>
    <row r="17" spans="2:20" ht="21" x14ac:dyDescent="0.35">
      <c r="B17" s="532" t="s">
        <v>722</v>
      </c>
      <c r="C17" s="533"/>
      <c r="D17" s="532"/>
      <c r="E17" s="534"/>
      <c r="F17" s="534"/>
      <c r="G17" s="533"/>
      <c r="H17" s="534"/>
      <c r="I17" s="534"/>
      <c r="J17" s="535"/>
      <c r="K17" s="536"/>
      <c r="L17" s="536"/>
      <c r="M17" s="536"/>
      <c r="N17" s="536"/>
      <c r="O17" s="536"/>
      <c r="P17" s="536"/>
      <c r="Q17" s="536"/>
      <c r="R17" s="537"/>
      <c r="S17" s="537"/>
      <c r="T17" s="538"/>
    </row>
    <row r="18" spans="2:20" ht="21" x14ac:dyDescent="0.35">
      <c r="B18" s="532"/>
      <c r="C18" s="533"/>
      <c r="D18" s="532"/>
      <c r="E18" s="534"/>
      <c r="F18" s="534"/>
      <c r="G18" s="533"/>
      <c r="H18" s="534"/>
      <c r="I18" s="534"/>
      <c r="J18" s="535"/>
      <c r="K18" s="536"/>
      <c r="L18" s="536"/>
      <c r="M18" s="536"/>
      <c r="N18" s="536"/>
      <c r="O18" s="536"/>
      <c r="P18" s="536"/>
      <c r="Q18" s="536"/>
      <c r="R18" s="537"/>
      <c r="S18" s="537"/>
      <c r="T18" s="538"/>
    </row>
    <row r="19" spans="2:20" ht="21" x14ac:dyDescent="0.35">
      <c r="B19" s="696" t="s">
        <v>723</v>
      </c>
      <c r="C19" s="696"/>
      <c r="D19" s="696"/>
      <c r="E19" s="696"/>
      <c r="F19" s="696"/>
      <c r="G19" s="696"/>
      <c r="H19" s="696"/>
      <c r="I19" s="696"/>
      <c r="J19" s="696"/>
      <c r="K19" s="696"/>
      <c r="L19" s="696"/>
      <c r="M19" s="696"/>
      <c r="N19" s="696"/>
      <c r="O19" s="696"/>
      <c r="P19" s="696"/>
      <c r="Q19" s="696"/>
      <c r="R19" s="696"/>
      <c r="S19" s="696"/>
      <c r="T19" s="696"/>
    </row>
    <row r="20" spans="2:20" ht="21" x14ac:dyDescent="0.35">
      <c r="B20" s="539"/>
      <c r="C20" s="539"/>
      <c r="D20" s="539"/>
      <c r="E20" s="539"/>
      <c r="F20" s="539"/>
      <c r="G20" s="539"/>
      <c r="H20" s="539"/>
      <c r="I20" s="539"/>
      <c r="J20" s="539"/>
      <c r="K20" s="539"/>
      <c r="L20" s="539"/>
      <c r="M20" s="539"/>
      <c r="N20" s="539"/>
      <c r="O20" s="539"/>
      <c r="P20" s="539"/>
      <c r="Q20" s="539"/>
      <c r="R20" s="539"/>
      <c r="S20" s="539"/>
      <c r="T20" s="539"/>
    </row>
    <row r="21" spans="2:20" ht="21" x14ac:dyDescent="0.35">
      <c r="B21" s="696" t="s">
        <v>724</v>
      </c>
      <c r="C21" s="696"/>
      <c r="D21" s="696"/>
      <c r="E21" s="696"/>
      <c r="F21" s="696"/>
      <c r="G21" s="696"/>
      <c r="H21" s="696"/>
      <c r="I21" s="696"/>
      <c r="J21" s="696"/>
      <c r="K21" s="696"/>
      <c r="L21" s="696"/>
      <c r="M21" s="696"/>
      <c r="N21" s="696"/>
      <c r="O21" s="696"/>
      <c r="P21" s="696"/>
      <c r="Q21" s="696"/>
      <c r="R21" s="696"/>
      <c r="S21" s="696"/>
      <c r="T21" s="696"/>
    </row>
    <row r="22" spans="2:20" ht="21" x14ac:dyDescent="0.35">
      <c r="B22" s="540"/>
      <c r="C22" s="533"/>
      <c r="D22" s="541"/>
      <c r="E22" s="534"/>
      <c r="F22" s="534"/>
      <c r="G22" s="533"/>
      <c r="H22" s="534"/>
      <c r="I22" s="534"/>
      <c r="J22" s="535"/>
      <c r="K22" s="536"/>
      <c r="L22" s="536"/>
      <c r="M22" s="536"/>
      <c r="N22" s="536"/>
      <c r="O22" s="536"/>
      <c r="P22" s="536"/>
      <c r="Q22" s="536"/>
      <c r="R22" s="537"/>
      <c r="S22" s="537"/>
      <c r="T22" s="538"/>
    </row>
    <row r="23" spans="2:20" ht="21" x14ac:dyDescent="0.35">
      <c r="B23" s="696" t="s">
        <v>725</v>
      </c>
      <c r="C23" s="696"/>
      <c r="D23" s="696"/>
      <c r="E23" s="696"/>
      <c r="F23" s="696"/>
      <c r="G23" s="696"/>
      <c r="H23" s="696"/>
      <c r="I23" s="696"/>
      <c r="J23" s="696"/>
      <c r="K23" s="696"/>
      <c r="L23" s="696"/>
      <c r="M23" s="696"/>
      <c r="N23" s="696"/>
      <c r="O23" s="696"/>
      <c r="P23" s="696"/>
      <c r="Q23" s="696"/>
      <c r="R23" s="696"/>
      <c r="S23" s="696"/>
      <c r="T23" s="696"/>
    </row>
  </sheetData>
  <mergeCells count="5">
    <mergeCell ref="B9:G9"/>
    <mergeCell ref="B19:T19"/>
    <mergeCell ref="B21:T21"/>
    <mergeCell ref="B23:T23"/>
    <mergeCell ref="F1:G1"/>
  </mergeCells>
  <pageMargins left="0.59055118110236227" right="0.23622047244094491" top="0.19685039370078741" bottom="0.31496062992125984" header="0.31496062992125984" footer="0.31496062992125984"/>
  <pageSetup paperSize="9" scale="4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6"/>
  <sheetViews>
    <sheetView topLeftCell="A10" zoomScale="115" zoomScaleNormal="115" workbookViewId="0">
      <selection activeCell="N20" sqref="N20"/>
    </sheetView>
  </sheetViews>
  <sheetFormatPr defaultRowHeight="15" x14ac:dyDescent="0.25"/>
  <cols>
    <col min="1" max="1" width="8" customWidth="1"/>
    <col min="2" max="2" width="29.85546875" customWidth="1"/>
    <col min="3" max="3" width="11.5703125" hidden="1" customWidth="1"/>
    <col min="4" max="4" width="16.28515625" hidden="1" customWidth="1"/>
    <col min="5" max="5" width="13.28515625" hidden="1" customWidth="1"/>
    <col min="6" max="6" width="17.85546875" customWidth="1"/>
    <col min="7" max="7" width="13" customWidth="1"/>
    <col min="8" max="8" width="17.42578125" customWidth="1"/>
  </cols>
  <sheetData>
    <row r="1" spans="1:8" x14ac:dyDescent="0.25">
      <c r="H1" s="160" t="s">
        <v>768</v>
      </c>
    </row>
    <row r="2" spans="1:8" x14ac:dyDescent="0.25">
      <c r="H2" s="160" t="s">
        <v>763</v>
      </c>
    </row>
    <row r="3" spans="1:8" ht="34.5" customHeight="1" x14ac:dyDescent="0.25">
      <c r="G3" s="172" t="s">
        <v>218</v>
      </c>
      <c r="H3" s="548" t="s">
        <v>219</v>
      </c>
    </row>
    <row r="4" spans="1:8" x14ac:dyDescent="0.25">
      <c r="H4" s="547"/>
    </row>
    <row r="5" spans="1:8" ht="15.75" x14ac:dyDescent="0.25">
      <c r="H5" s="549" t="s">
        <v>220</v>
      </c>
    </row>
    <row r="6" spans="1:8" ht="15.75" x14ac:dyDescent="0.25">
      <c r="H6" s="549" t="s">
        <v>331</v>
      </c>
    </row>
    <row r="7" spans="1:8" ht="15.75" x14ac:dyDescent="0.25">
      <c r="H7" s="549" t="s">
        <v>332</v>
      </c>
    </row>
    <row r="9" spans="1:8" ht="18.75" x14ac:dyDescent="0.25">
      <c r="A9" s="697" t="s">
        <v>720</v>
      </c>
      <c r="B9" s="698"/>
      <c r="C9" s="698"/>
      <c r="D9" s="698"/>
      <c r="E9" s="698"/>
      <c r="F9" s="698"/>
      <c r="G9" s="698"/>
    </row>
    <row r="11" spans="1:8" ht="18" customHeight="1" x14ac:dyDescent="0.25">
      <c r="A11" s="699" t="s">
        <v>90</v>
      </c>
      <c r="B11" s="700" t="s">
        <v>91</v>
      </c>
      <c r="C11" s="701" t="s">
        <v>229</v>
      </c>
      <c r="D11" s="701" t="s">
        <v>96</v>
      </c>
      <c r="E11" s="702" t="s">
        <v>144</v>
      </c>
      <c r="F11" s="701" t="s">
        <v>230</v>
      </c>
      <c r="G11" s="701" t="s">
        <v>271</v>
      </c>
      <c r="H11" s="701" t="s">
        <v>232</v>
      </c>
    </row>
    <row r="12" spans="1:8" ht="36.75" customHeight="1" x14ac:dyDescent="0.25">
      <c r="A12" s="699"/>
      <c r="B12" s="700"/>
      <c r="C12" s="701"/>
      <c r="D12" s="701"/>
      <c r="E12" s="703"/>
      <c r="F12" s="701"/>
      <c r="G12" s="701"/>
      <c r="H12" s="701"/>
    </row>
    <row r="13" spans="1:8" x14ac:dyDescent="0.25">
      <c r="A13" s="54" t="s">
        <v>141</v>
      </c>
      <c r="B13" s="55" t="s">
        <v>272</v>
      </c>
      <c r="C13" s="351">
        <v>2</v>
      </c>
      <c r="D13" s="352">
        <v>1.0999999999999999</v>
      </c>
      <c r="E13" s="353">
        <v>240.34</v>
      </c>
      <c r="F13" s="354">
        <v>380.93657450309996</v>
      </c>
      <c r="G13" s="354">
        <v>76.188000000000002</v>
      </c>
      <c r="H13" s="56">
        <v>457.12457450309995</v>
      </c>
    </row>
    <row r="14" spans="1:8" x14ac:dyDescent="0.25">
      <c r="A14" s="57" t="s">
        <v>273</v>
      </c>
      <c r="B14" s="58" t="s">
        <v>274</v>
      </c>
      <c r="C14" s="351">
        <v>1</v>
      </c>
      <c r="D14" s="355">
        <f>'[1]Розділ 4. ТО ГРС'!$C$388</f>
        <v>0.1</v>
      </c>
      <c r="E14" s="354">
        <f>'[1]Розділ 4. ТО ГРС'!$D$388</f>
        <v>71.702810380984985</v>
      </c>
      <c r="F14" s="354">
        <v>7.1677563700000002</v>
      </c>
      <c r="G14" s="354">
        <v>1.8322436299999998</v>
      </c>
      <c r="H14" s="354">
        <v>9</v>
      </c>
    </row>
    <row r="15" spans="1:8" x14ac:dyDescent="0.25">
      <c r="A15" s="54" t="s">
        <v>275</v>
      </c>
      <c r="B15" s="55" t="s">
        <v>276</v>
      </c>
      <c r="C15" s="351">
        <v>2</v>
      </c>
      <c r="D15" s="356">
        <v>0.83499999999999996</v>
      </c>
      <c r="E15" s="357">
        <v>240.34</v>
      </c>
      <c r="F15" s="354">
        <v>144.92259194974361</v>
      </c>
      <c r="G15" s="354">
        <v>29.077408050256395</v>
      </c>
      <c r="H15" s="56">
        <v>174</v>
      </c>
    </row>
    <row r="16" spans="1:8" x14ac:dyDescent="0.25">
      <c r="A16" s="54" t="s">
        <v>277</v>
      </c>
      <c r="B16" s="58" t="s">
        <v>278</v>
      </c>
      <c r="C16" s="351">
        <v>2</v>
      </c>
      <c r="D16" s="355">
        <v>0.75</v>
      </c>
      <c r="E16" s="59">
        <v>71.702810380984985</v>
      </c>
      <c r="F16" s="59">
        <v>53.78</v>
      </c>
      <c r="G16" s="354">
        <v>11.219999999999999</v>
      </c>
      <c r="H16" s="354">
        <v>65</v>
      </c>
    </row>
    <row r="17" spans="1:14" x14ac:dyDescent="0.25">
      <c r="A17" s="54" t="s">
        <v>279</v>
      </c>
      <c r="B17" s="60" t="s">
        <v>280</v>
      </c>
      <c r="C17" s="351">
        <v>2</v>
      </c>
      <c r="D17" s="355">
        <v>0.8</v>
      </c>
      <c r="E17" s="59">
        <f>'[1]Розділ 4. ТО ГРС'!$D$389</f>
        <v>71.702810380984985</v>
      </c>
      <c r="F17" s="59">
        <v>266.766360300825</v>
      </c>
      <c r="G17" s="354">
        <v>53.353272060165004</v>
      </c>
      <c r="H17" s="61">
        <v>320.11963236099001</v>
      </c>
    </row>
    <row r="18" spans="1:14" x14ac:dyDescent="0.25">
      <c r="A18" s="54" t="s">
        <v>281</v>
      </c>
      <c r="B18" s="60" t="s">
        <v>719</v>
      </c>
      <c r="C18" s="351"/>
      <c r="D18" s="354"/>
      <c r="E18" s="59"/>
      <c r="F18" s="59">
        <v>1350</v>
      </c>
      <c r="G18" s="59">
        <v>270</v>
      </c>
      <c r="H18" s="61">
        <v>1620</v>
      </c>
    </row>
    <row r="19" spans="1:14" x14ac:dyDescent="0.25">
      <c r="A19" s="54" t="s">
        <v>282</v>
      </c>
      <c r="B19" s="60" t="s">
        <v>283</v>
      </c>
      <c r="C19" s="351"/>
      <c r="D19" s="358">
        <v>5.6</v>
      </c>
      <c r="E19" s="62"/>
      <c r="F19" s="59">
        <v>1367.2009999999998</v>
      </c>
      <c r="G19" s="59">
        <v>273.44019999999995</v>
      </c>
      <c r="H19" s="61">
        <v>1640.6411999999998</v>
      </c>
    </row>
    <row r="20" spans="1:14" x14ac:dyDescent="0.25">
      <c r="A20" s="54" t="s">
        <v>284</v>
      </c>
      <c r="B20" s="60" t="s">
        <v>285</v>
      </c>
      <c r="C20" s="351"/>
      <c r="D20" s="354">
        <v>9.32</v>
      </c>
      <c r="E20" s="59"/>
      <c r="F20" s="59">
        <v>2234.4695999999999</v>
      </c>
      <c r="G20" s="59">
        <v>446.89391999999998</v>
      </c>
      <c r="H20" s="61">
        <v>2681.3635199999999</v>
      </c>
    </row>
    <row r="21" spans="1:14" x14ac:dyDescent="0.25">
      <c r="A21" s="54" t="s">
        <v>286</v>
      </c>
      <c r="B21" s="60" t="s">
        <v>287</v>
      </c>
      <c r="C21" s="351"/>
      <c r="D21" s="354"/>
      <c r="E21" s="59"/>
      <c r="F21" s="359">
        <v>2943.96</v>
      </c>
      <c r="G21" s="59"/>
      <c r="H21" s="59">
        <v>3532.752</v>
      </c>
    </row>
    <row r="22" spans="1:14" ht="15.75" x14ac:dyDescent="0.25">
      <c r="A22" s="5"/>
      <c r="B22" s="63" t="s">
        <v>145</v>
      </c>
      <c r="C22" s="360"/>
      <c r="D22" s="64"/>
      <c r="E22" s="59"/>
      <c r="F22" s="65"/>
      <c r="G22" s="65"/>
      <c r="H22" s="585">
        <v>10500.00092686409</v>
      </c>
    </row>
    <row r="24" spans="1:14" ht="15.75" x14ac:dyDescent="0.25">
      <c r="B24" s="522" t="s">
        <v>722</v>
      </c>
      <c r="C24" s="523"/>
      <c r="D24" s="522"/>
      <c r="E24" s="524"/>
      <c r="F24" s="526"/>
      <c r="G24" s="526"/>
      <c r="H24" s="526"/>
      <c r="I24" s="526"/>
      <c r="J24" s="526"/>
      <c r="K24" s="526"/>
      <c r="L24" s="527"/>
      <c r="M24" s="527"/>
      <c r="N24" s="528"/>
    </row>
    <row r="25" spans="1:14" ht="15.75" x14ac:dyDescent="0.25">
      <c r="B25" s="522"/>
      <c r="C25" s="523"/>
      <c r="D25" s="522"/>
      <c r="E25" s="524"/>
      <c r="F25" s="526"/>
      <c r="G25" s="526"/>
      <c r="H25" s="526"/>
      <c r="I25" s="526"/>
      <c r="J25" s="526"/>
      <c r="K25" s="526"/>
      <c r="L25" s="527"/>
      <c r="M25" s="527"/>
      <c r="N25" s="528"/>
    </row>
    <row r="26" spans="1:14" ht="15.75" x14ac:dyDescent="0.25">
      <c r="B26" s="661" t="s">
        <v>723</v>
      </c>
      <c r="C26" s="661"/>
      <c r="D26" s="661"/>
      <c r="E26" s="661"/>
      <c r="F26" s="661"/>
      <c r="G26" s="661"/>
      <c r="H26" s="661"/>
      <c r="I26" s="661"/>
      <c r="J26" s="661"/>
      <c r="K26" s="661"/>
      <c r="L26" s="661"/>
      <c r="M26" s="661"/>
      <c r="N26" s="661"/>
    </row>
    <row r="27" spans="1:14" ht="15.75" x14ac:dyDescent="0.25">
      <c r="B27" s="529"/>
      <c r="C27" s="529"/>
      <c r="D27" s="529"/>
      <c r="E27" s="529"/>
      <c r="F27" s="529"/>
      <c r="G27" s="529"/>
      <c r="H27" s="529"/>
      <c r="I27" s="529"/>
      <c r="J27" s="529"/>
      <c r="K27" s="529"/>
      <c r="L27" s="529"/>
      <c r="M27" s="529"/>
      <c r="N27" s="529"/>
    </row>
    <row r="28" spans="1:14" ht="15.75" x14ac:dyDescent="0.25">
      <c r="B28" s="661" t="s">
        <v>724</v>
      </c>
      <c r="C28" s="661"/>
      <c r="D28" s="661"/>
      <c r="E28" s="661"/>
      <c r="F28" s="661"/>
      <c r="G28" s="661"/>
      <c r="H28" s="661"/>
      <c r="I28" s="661"/>
      <c r="J28" s="661"/>
      <c r="K28" s="661"/>
      <c r="L28" s="661"/>
      <c r="M28" s="661"/>
      <c r="N28" s="661"/>
    </row>
    <row r="29" spans="1:14" ht="15.75" x14ac:dyDescent="0.25">
      <c r="B29" s="530"/>
      <c r="C29" s="523"/>
      <c r="D29" s="531"/>
      <c r="E29" s="524"/>
      <c r="F29" s="526"/>
      <c r="G29" s="526"/>
      <c r="H29" s="526"/>
      <c r="I29" s="526"/>
      <c r="J29" s="526"/>
      <c r="K29" s="526"/>
      <c r="L29" s="527"/>
      <c r="M29" s="527"/>
      <c r="N29" s="528"/>
    </row>
    <row r="30" spans="1:14" ht="15.75" x14ac:dyDescent="0.25">
      <c r="B30" s="661" t="s">
        <v>725</v>
      </c>
      <c r="C30" s="661"/>
      <c r="D30" s="661"/>
      <c r="E30" s="661"/>
      <c r="F30" s="661"/>
      <c r="G30" s="661"/>
      <c r="H30" s="661"/>
      <c r="I30" s="661"/>
      <c r="J30" s="661"/>
      <c r="K30" s="661"/>
      <c r="L30" s="661"/>
      <c r="M30" s="661"/>
      <c r="N30" s="661"/>
    </row>
    <row r="32" spans="1:14" x14ac:dyDescent="0.25">
      <c r="B32" s="542" t="s">
        <v>727</v>
      </c>
      <c r="C32" s="542"/>
      <c r="D32" s="542"/>
      <c r="E32" s="542"/>
    </row>
    <row r="33" spans="2:5" x14ac:dyDescent="0.25">
      <c r="B33" s="542" t="s">
        <v>728</v>
      </c>
      <c r="C33" s="542"/>
      <c r="D33" s="542"/>
      <c r="E33" s="542"/>
    </row>
    <row r="34" spans="2:5" x14ac:dyDescent="0.25">
      <c r="B34" s="542"/>
      <c r="C34" s="542"/>
      <c r="D34" s="542"/>
      <c r="E34" s="542"/>
    </row>
    <row r="35" spans="2:5" x14ac:dyDescent="0.25">
      <c r="B35" s="542"/>
      <c r="C35" s="542"/>
      <c r="D35" s="542"/>
      <c r="E35" s="542"/>
    </row>
    <row r="36" spans="2:5" x14ac:dyDescent="0.25">
      <c r="B36" s="542"/>
      <c r="C36" s="542"/>
      <c r="D36" s="542"/>
      <c r="E36" s="542"/>
    </row>
  </sheetData>
  <mergeCells count="12">
    <mergeCell ref="B26:N26"/>
    <mergeCell ref="B28:N28"/>
    <mergeCell ref="B30:N30"/>
    <mergeCell ref="G11:G12"/>
    <mergeCell ref="H11:H12"/>
    <mergeCell ref="A9:G9"/>
    <mergeCell ref="A11:A12"/>
    <mergeCell ref="B11:B12"/>
    <mergeCell ref="C11:C12"/>
    <mergeCell ref="D11:D12"/>
    <mergeCell ref="E11:E12"/>
    <mergeCell ref="F11:F12"/>
  </mergeCells>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68"/>
  <sheetViews>
    <sheetView topLeftCell="A34" zoomScaleNormal="100" workbookViewId="0">
      <selection activeCell="P23" sqref="P23"/>
    </sheetView>
  </sheetViews>
  <sheetFormatPr defaultRowHeight="15" x14ac:dyDescent="0.25"/>
  <cols>
    <col min="1" max="1" width="8" customWidth="1"/>
    <col min="2" max="2" width="29.85546875" customWidth="1"/>
    <col min="3" max="3" width="10.85546875" customWidth="1"/>
    <col min="4" max="4" width="9.5703125" customWidth="1"/>
    <col min="5" max="5" width="14.7109375" customWidth="1"/>
    <col min="6" max="6" width="13.28515625" customWidth="1"/>
    <col min="7" max="7" width="7.42578125" customWidth="1"/>
    <col min="8" max="8" width="7.5703125" customWidth="1"/>
    <col min="9" max="9" width="12.5703125" customWidth="1"/>
    <col min="10" max="10" width="11.85546875" customWidth="1"/>
    <col min="11" max="11" width="12.42578125" customWidth="1"/>
    <col min="12" max="12" width="14" customWidth="1"/>
    <col min="13" max="13" width="17.7109375" customWidth="1"/>
    <col min="14" max="14" width="15" hidden="1" customWidth="1"/>
    <col min="15" max="15" width="13" customWidth="1"/>
  </cols>
  <sheetData>
    <row r="1" spans="1:15" ht="15.75" x14ac:dyDescent="0.25">
      <c r="M1" s="1"/>
      <c r="N1" s="170"/>
      <c r="O1" s="157" t="s">
        <v>769</v>
      </c>
    </row>
    <row r="2" spans="1:15" ht="15.75" x14ac:dyDescent="0.25">
      <c r="M2" s="1"/>
      <c r="N2" s="170"/>
      <c r="O2" s="157" t="s">
        <v>763</v>
      </c>
    </row>
    <row r="3" spans="1:15" ht="33.75" customHeight="1" x14ac:dyDescent="0.25">
      <c r="L3" s="175" t="s">
        <v>218</v>
      </c>
      <c r="N3" s="1"/>
      <c r="O3" s="157" t="s">
        <v>219</v>
      </c>
    </row>
    <row r="4" spans="1:15" ht="15.75" x14ac:dyDescent="0.25">
      <c r="M4" s="543"/>
      <c r="N4" s="556"/>
      <c r="O4" s="556"/>
    </row>
    <row r="5" spans="1:15" ht="15.75" x14ac:dyDescent="0.25">
      <c r="M5" s="543"/>
      <c r="N5" s="556"/>
      <c r="O5" s="549" t="s">
        <v>220</v>
      </c>
    </row>
    <row r="6" spans="1:15" ht="15.75" x14ac:dyDescent="0.25">
      <c r="M6" s="543"/>
      <c r="N6" s="556"/>
      <c r="O6" s="549" t="s">
        <v>331</v>
      </c>
    </row>
    <row r="7" spans="1:15" ht="15.75" x14ac:dyDescent="0.25">
      <c r="M7" s="543"/>
      <c r="N7" s="556"/>
      <c r="O7" s="549" t="s">
        <v>332</v>
      </c>
    </row>
    <row r="10" spans="1:15" ht="18.75" x14ac:dyDescent="0.25">
      <c r="A10" s="742" t="s">
        <v>761</v>
      </c>
      <c r="B10" s="742"/>
      <c r="C10" s="742"/>
      <c r="D10" s="742"/>
      <c r="E10" s="742"/>
      <c r="F10" s="742"/>
      <c r="G10" s="742"/>
      <c r="H10" s="742"/>
      <c r="I10" s="742"/>
      <c r="J10" s="742"/>
      <c r="K10" s="742"/>
      <c r="L10" s="742"/>
      <c r="M10" s="742"/>
      <c r="N10" s="742"/>
    </row>
    <row r="12" spans="1:15" ht="15.75" x14ac:dyDescent="0.25">
      <c r="A12" s="16" t="s">
        <v>228</v>
      </c>
      <c r="B12" s="16"/>
      <c r="C12" s="16"/>
      <c r="D12" s="16"/>
      <c r="E12" s="16"/>
      <c r="F12" s="16"/>
      <c r="G12" s="16"/>
      <c r="H12" s="16"/>
      <c r="I12" s="16"/>
      <c r="J12" s="16"/>
      <c r="K12" s="16"/>
      <c r="L12" s="16"/>
      <c r="M12" s="16"/>
      <c r="N12" s="16"/>
    </row>
    <row r="13" spans="1:15" ht="18" customHeight="1" x14ac:dyDescent="0.25">
      <c r="A13" s="743" t="s">
        <v>90</v>
      </c>
      <c r="B13" s="744" t="s">
        <v>91</v>
      </c>
      <c r="C13" s="745" t="s">
        <v>92</v>
      </c>
      <c r="D13" s="745" t="s">
        <v>229</v>
      </c>
      <c r="E13" s="745" t="s">
        <v>96</v>
      </c>
      <c r="F13" s="745" t="s">
        <v>230</v>
      </c>
      <c r="G13" s="745" t="s">
        <v>98</v>
      </c>
      <c r="H13" s="746" t="s">
        <v>231</v>
      </c>
      <c r="I13" s="745" t="s">
        <v>232</v>
      </c>
    </row>
    <row r="14" spans="1:15" ht="39" customHeight="1" x14ac:dyDescent="0.25">
      <c r="A14" s="743"/>
      <c r="B14" s="744"/>
      <c r="C14" s="745"/>
      <c r="D14" s="745"/>
      <c r="E14" s="745"/>
      <c r="F14" s="745"/>
      <c r="G14" s="745"/>
      <c r="H14" s="747"/>
      <c r="I14" s="745"/>
    </row>
    <row r="15" spans="1:15" ht="15" hidden="1" customHeight="1" x14ac:dyDescent="0.25">
      <c r="A15" s="46">
        <v>1</v>
      </c>
      <c r="B15" s="47" t="s">
        <v>254</v>
      </c>
      <c r="C15" s="186" t="s">
        <v>255</v>
      </c>
      <c r="D15" s="187">
        <v>1</v>
      </c>
      <c r="E15" s="48">
        <v>0</v>
      </c>
      <c r="F15" s="188" t="e">
        <f>#REF!+#REF!</f>
        <v>#REF!</v>
      </c>
      <c r="G15" s="188" t="e">
        <f>I15/6</f>
        <v>#REF!</v>
      </c>
      <c r="H15" s="49"/>
      <c r="I15" s="189" t="e">
        <f>F15*1.2</f>
        <v>#REF!</v>
      </c>
    </row>
    <row r="16" spans="1:15" ht="6.75" hidden="1" customHeight="1" x14ac:dyDescent="0.25">
      <c r="A16" s="5"/>
      <c r="B16" s="190"/>
      <c r="C16" s="14"/>
      <c r="D16" s="191"/>
      <c r="E16" s="50"/>
      <c r="F16" s="192"/>
      <c r="G16" s="192"/>
      <c r="H16" s="51"/>
      <c r="I16" s="193"/>
    </row>
    <row r="17" spans="1:14" ht="15" hidden="1" customHeight="1" x14ac:dyDescent="0.25">
      <c r="A17" s="46">
        <v>2</v>
      </c>
      <c r="B17" s="52" t="s">
        <v>256</v>
      </c>
      <c r="C17" s="186" t="s">
        <v>257</v>
      </c>
      <c r="D17" s="187">
        <v>1</v>
      </c>
      <c r="E17" s="194">
        <v>0</v>
      </c>
      <c r="F17" s="188" t="e">
        <f>#REF!+#REF!</f>
        <v>#REF!</v>
      </c>
      <c r="G17" s="188" t="e">
        <f>I17/6</f>
        <v>#REF!</v>
      </c>
      <c r="H17" s="49"/>
      <c r="I17" s="189" t="e">
        <f>F17*1.2</f>
        <v>#REF!</v>
      </c>
    </row>
    <row r="18" spans="1:14" ht="8.25" hidden="1" customHeight="1" x14ac:dyDescent="0.25">
      <c r="A18" s="5"/>
      <c r="D18" s="191"/>
      <c r="E18" s="195"/>
      <c r="F18" s="192"/>
      <c r="G18" s="192"/>
      <c r="H18" s="51"/>
      <c r="I18" s="193"/>
    </row>
    <row r="19" spans="1:14" ht="30" x14ac:dyDescent="0.25">
      <c r="A19" s="17" t="s">
        <v>141</v>
      </c>
      <c r="B19" s="392" t="s">
        <v>280</v>
      </c>
      <c r="C19" s="361" t="s">
        <v>132</v>
      </c>
      <c r="D19" s="18">
        <v>2</v>
      </c>
      <c r="E19" s="19">
        <f>'Додаток 1.'!C44</f>
        <v>1.0900000000000001</v>
      </c>
      <c r="F19" s="20">
        <v>266.77</v>
      </c>
      <c r="G19" s="20">
        <f>'Додаток 1.'!I44</f>
        <v>53.35</v>
      </c>
      <c r="H19" s="21">
        <v>68.83469796574559</v>
      </c>
      <c r="I19" s="22">
        <f>SUM(F19,G19)</f>
        <v>320.12</v>
      </c>
    </row>
    <row r="20" spans="1:14" ht="15.75" x14ac:dyDescent="0.25">
      <c r="A20" s="23"/>
      <c r="B20" s="24" t="s">
        <v>756</v>
      </c>
      <c r="C20" s="24"/>
      <c r="D20" s="25"/>
      <c r="E20" s="26"/>
      <c r="F20" s="27"/>
      <c r="G20" s="27"/>
      <c r="H20" s="27"/>
      <c r="I20" s="28">
        <f>SUM(I19:I19)</f>
        <v>320.12</v>
      </c>
    </row>
    <row r="21" spans="1:14" ht="16.5" thickBot="1" x14ac:dyDescent="0.3">
      <c r="A21" s="748" t="s">
        <v>233</v>
      </c>
      <c r="B21" s="748"/>
      <c r="C21" s="748"/>
      <c r="D21" s="748"/>
      <c r="E21" s="748"/>
      <c r="F21" s="748"/>
      <c r="G21" s="748"/>
      <c r="H21" s="748"/>
      <c r="I21" s="748"/>
      <c r="J21" s="748"/>
      <c r="K21" s="748"/>
      <c r="L21" s="748"/>
      <c r="M21" s="748"/>
      <c r="N21" s="748"/>
    </row>
    <row r="22" spans="1:14" x14ac:dyDescent="0.25">
      <c r="A22" s="749" t="s">
        <v>143</v>
      </c>
      <c r="B22" s="734" t="s">
        <v>736</v>
      </c>
      <c r="C22" s="751"/>
      <c r="D22" s="732" t="s">
        <v>737</v>
      </c>
      <c r="E22" s="732" t="s">
        <v>738</v>
      </c>
      <c r="F22" s="734" t="s">
        <v>740</v>
      </c>
      <c r="G22" s="736" t="s">
        <v>739</v>
      </c>
      <c r="H22" s="737"/>
    </row>
    <row r="23" spans="1:14" ht="50.25" customHeight="1" thickBot="1" x14ac:dyDescent="0.3">
      <c r="A23" s="750"/>
      <c r="B23" s="735"/>
      <c r="C23" s="752"/>
      <c r="D23" s="733"/>
      <c r="E23" s="733"/>
      <c r="F23" s="735"/>
      <c r="G23" s="738"/>
      <c r="H23" s="739"/>
      <c r="J23" s="31"/>
      <c r="K23" s="31"/>
      <c r="L23" s="31"/>
      <c r="M23" s="31"/>
      <c r="N23" s="31"/>
    </row>
    <row r="24" spans="1:14" ht="20.25" customHeight="1" x14ac:dyDescent="0.25">
      <c r="A24" s="196">
        <v>1</v>
      </c>
      <c r="B24" s="740" t="s">
        <v>234</v>
      </c>
      <c r="C24" s="740"/>
      <c r="D24" s="571" t="s">
        <v>6</v>
      </c>
      <c r="E24" s="571">
        <v>2</v>
      </c>
      <c r="F24" s="572">
        <v>5.59</v>
      </c>
      <c r="G24" s="741">
        <v>11.18</v>
      </c>
      <c r="H24" s="712"/>
      <c r="J24" s="30"/>
      <c r="K24" s="34"/>
      <c r="L24" s="31"/>
      <c r="M24" s="40"/>
      <c r="N24" s="40"/>
    </row>
    <row r="25" spans="1:14" ht="22.5" customHeight="1" x14ac:dyDescent="0.25">
      <c r="A25" s="35">
        <v>2</v>
      </c>
      <c r="B25" s="717" t="s">
        <v>258</v>
      </c>
      <c r="C25" s="717"/>
      <c r="D25" s="4" t="s">
        <v>237</v>
      </c>
      <c r="E25" s="4">
        <v>2</v>
      </c>
      <c r="F25" s="573">
        <v>57.29</v>
      </c>
      <c r="G25" s="728">
        <v>114.58</v>
      </c>
      <c r="H25" s="729"/>
      <c r="J25" s="30"/>
      <c r="K25" s="34"/>
      <c r="L25" s="31"/>
      <c r="M25" s="40"/>
      <c r="N25" s="40"/>
    </row>
    <row r="26" spans="1:14" x14ac:dyDescent="0.25">
      <c r="A26" s="32">
        <v>3</v>
      </c>
      <c r="B26" s="717" t="s">
        <v>259</v>
      </c>
      <c r="C26" s="717"/>
      <c r="D26" s="4" t="s">
        <v>6</v>
      </c>
      <c r="E26" s="4">
        <v>1</v>
      </c>
      <c r="F26" s="573">
        <v>45.41</v>
      </c>
      <c r="G26" s="728">
        <v>45.41</v>
      </c>
      <c r="H26" s="729"/>
      <c r="J26" s="30"/>
      <c r="K26" s="34"/>
      <c r="L26" s="31"/>
      <c r="M26" s="40"/>
      <c r="N26" s="40"/>
    </row>
    <row r="27" spans="1:14" x14ac:dyDescent="0.25">
      <c r="A27" s="35">
        <v>4</v>
      </c>
      <c r="B27" s="717" t="s">
        <v>260</v>
      </c>
      <c r="C27" s="717"/>
      <c r="D27" s="4" t="s">
        <v>6</v>
      </c>
      <c r="E27" s="4">
        <v>2</v>
      </c>
      <c r="F27" s="573">
        <v>26.52</v>
      </c>
      <c r="G27" s="728">
        <v>53.04</v>
      </c>
      <c r="H27" s="729"/>
      <c r="J27" s="30"/>
      <c r="K27" s="34"/>
      <c r="L27" s="31"/>
      <c r="M27" s="40"/>
      <c r="N27" s="40"/>
    </row>
    <row r="28" spans="1:14" x14ac:dyDescent="0.25">
      <c r="A28" s="32">
        <v>5</v>
      </c>
      <c r="B28" s="717" t="s">
        <v>261</v>
      </c>
      <c r="C28" s="717"/>
      <c r="D28" s="4" t="s">
        <v>6</v>
      </c>
      <c r="E28" s="4">
        <v>1</v>
      </c>
      <c r="F28" s="573">
        <v>55.54</v>
      </c>
      <c r="G28" s="728">
        <v>55.54</v>
      </c>
      <c r="H28" s="729"/>
      <c r="J28" s="30"/>
      <c r="K28" s="34"/>
      <c r="L28" s="31"/>
      <c r="M28" s="40"/>
      <c r="N28" s="40"/>
    </row>
    <row r="29" spans="1:14" x14ac:dyDescent="0.25">
      <c r="A29" s="35">
        <v>6</v>
      </c>
      <c r="B29" s="717" t="s">
        <v>235</v>
      </c>
      <c r="C29" s="717"/>
      <c r="D29" s="4" t="s">
        <v>6</v>
      </c>
      <c r="E29" s="4">
        <v>0.1</v>
      </c>
      <c r="F29" s="573">
        <v>466</v>
      </c>
      <c r="G29" s="728">
        <v>46.6</v>
      </c>
      <c r="H29" s="729"/>
      <c r="J29" s="30"/>
      <c r="K29" s="31"/>
      <c r="L29" s="31"/>
      <c r="M29" s="40"/>
      <c r="N29" s="40"/>
    </row>
    <row r="30" spans="1:14" x14ac:dyDescent="0.25">
      <c r="A30" s="32">
        <v>7</v>
      </c>
      <c r="B30" s="717" t="s">
        <v>262</v>
      </c>
      <c r="C30" s="717"/>
      <c r="D30" s="4" t="s">
        <v>6</v>
      </c>
      <c r="E30" s="4">
        <v>4</v>
      </c>
      <c r="F30" s="573">
        <v>6.29</v>
      </c>
      <c r="G30" s="728">
        <v>25.16</v>
      </c>
      <c r="H30" s="729"/>
      <c r="J30" s="30"/>
      <c r="K30" s="34"/>
      <c r="L30" s="31"/>
      <c r="M30" s="40"/>
      <c r="N30" s="40"/>
    </row>
    <row r="31" spans="1:14" ht="15" customHeight="1" x14ac:dyDescent="0.25">
      <c r="A31" s="35">
        <v>8</v>
      </c>
      <c r="B31" s="717" t="s">
        <v>263</v>
      </c>
      <c r="C31" s="717"/>
      <c r="D31" s="4" t="s">
        <v>6</v>
      </c>
      <c r="E31" s="4">
        <v>3</v>
      </c>
      <c r="F31" s="573">
        <v>50.78</v>
      </c>
      <c r="G31" s="728">
        <v>152.34</v>
      </c>
      <c r="H31" s="729"/>
      <c r="J31" s="30"/>
      <c r="K31" s="34"/>
      <c r="L31" s="31"/>
      <c r="M31" s="40"/>
      <c r="N31" s="40"/>
    </row>
    <row r="32" spans="1:14" ht="20.25" customHeight="1" x14ac:dyDescent="0.25">
      <c r="A32" s="32">
        <v>9</v>
      </c>
      <c r="B32" s="717" t="s">
        <v>732</v>
      </c>
      <c r="C32" s="717"/>
      <c r="D32" s="4" t="s">
        <v>6</v>
      </c>
      <c r="E32" s="4">
        <v>1</v>
      </c>
      <c r="F32" s="573">
        <v>297</v>
      </c>
      <c r="G32" s="728">
        <v>297</v>
      </c>
      <c r="H32" s="729"/>
      <c r="J32" s="30"/>
      <c r="K32" s="34"/>
      <c r="L32" s="31"/>
      <c r="M32" s="40"/>
      <c r="N32" s="40"/>
    </row>
    <row r="33" spans="1:14" ht="21" customHeight="1" x14ac:dyDescent="0.25">
      <c r="A33" s="35">
        <v>10</v>
      </c>
      <c r="B33" s="717" t="s">
        <v>264</v>
      </c>
      <c r="C33" s="717"/>
      <c r="D33" s="4" t="s">
        <v>6</v>
      </c>
      <c r="E33" s="4">
        <v>1</v>
      </c>
      <c r="F33" s="573">
        <v>141.6</v>
      </c>
      <c r="G33" s="728">
        <v>141.6</v>
      </c>
      <c r="H33" s="729"/>
      <c r="J33" s="30"/>
      <c r="K33" s="34"/>
      <c r="L33" s="31"/>
      <c r="M33" s="40"/>
      <c r="N33" s="40"/>
    </row>
    <row r="34" spans="1:14" ht="20.25" customHeight="1" x14ac:dyDescent="0.25">
      <c r="A34" s="32">
        <v>11</v>
      </c>
      <c r="B34" s="717" t="s">
        <v>265</v>
      </c>
      <c r="C34" s="717"/>
      <c r="D34" s="4" t="s">
        <v>245</v>
      </c>
      <c r="E34" s="4">
        <v>2</v>
      </c>
      <c r="F34" s="573">
        <v>4.2</v>
      </c>
      <c r="G34" s="728">
        <v>8.4</v>
      </c>
      <c r="H34" s="729"/>
      <c r="J34" s="30"/>
      <c r="K34" s="34"/>
      <c r="L34" s="31"/>
      <c r="M34" s="40"/>
      <c r="N34" s="40"/>
    </row>
    <row r="35" spans="1:14" ht="24" customHeight="1" x14ac:dyDescent="0.25">
      <c r="A35" s="35">
        <v>12</v>
      </c>
      <c r="B35" s="717" t="s">
        <v>238</v>
      </c>
      <c r="C35" s="717"/>
      <c r="D35" s="4" t="s">
        <v>245</v>
      </c>
      <c r="E35" s="4">
        <v>1</v>
      </c>
      <c r="F35" s="573">
        <v>8.27</v>
      </c>
      <c r="G35" s="728">
        <v>8.27</v>
      </c>
      <c r="H35" s="729"/>
      <c r="J35" s="30"/>
      <c r="K35" s="34"/>
      <c r="L35" s="31"/>
      <c r="M35" s="40"/>
      <c r="N35" s="40"/>
    </row>
    <row r="36" spans="1:14" ht="15" customHeight="1" x14ac:dyDescent="0.25">
      <c r="A36" s="32">
        <v>13</v>
      </c>
      <c r="B36" s="717" t="s">
        <v>239</v>
      </c>
      <c r="C36" s="717"/>
      <c r="D36" s="4" t="s">
        <v>6</v>
      </c>
      <c r="E36" s="4">
        <v>1</v>
      </c>
      <c r="F36" s="573">
        <v>143.88999999999999</v>
      </c>
      <c r="G36" s="728">
        <v>143.88999999999999</v>
      </c>
      <c r="H36" s="729"/>
      <c r="J36" s="30"/>
      <c r="K36" s="34"/>
      <c r="L36" s="31"/>
      <c r="M36" s="40"/>
      <c r="N36" s="40"/>
    </row>
    <row r="37" spans="1:14" ht="22.5" customHeight="1" x14ac:dyDescent="0.25">
      <c r="A37" s="35">
        <v>14</v>
      </c>
      <c r="B37" s="717" t="s">
        <v>266</v>
      </c>
      <c r="C37" s="717"/>
      <c r="D37" s="4" t="s">
        <v>6</v>
      </c>
      <c r="E37" s="4">
        <v>2</v>
      </c>
      <c r="F37" s="573">
        <v>181.89</v>
      </c>
      <c r="G37" s="728">
        <v>363.78</v>
      </c>
      <c r="H37" s="729"/>
      <c r="J37" s="30"/>
      <c r="K37" s="34"/>
      <c r="L37" s="31"/>
      <c r="M37" s="40"/>
      <c r="N37" s="40"/>
    </row>
    <row r="38" spans="1:14" x14ac:dyDescent="0.25">
      <c r="A38" s="32">
        <v>15</v>
      </c>
      <c r="B38" s="717" t="s">
        <v>240</v>
      </c>
      <c r="C38" s="717"/>
      <c r="D38" s="4" t="s">
        <v>6</v>
      </c>
      <c r="E38" s="4">
        <v>1</v>
      </c>
      <c r="F38" s="573">
        <v>8.5</v>
      </c>
      <c r="G38" s="728">
        <v>8.5</v>
      </c>
      <c r="H38" s="729"/>
      <c r="J38" s="30"/>
      <c r="K38" s="34"/>
      <c r="L38" s="31"/>
      <c r="M38" s="40"/>
      <c r="N38" s="40"/>
    </row>
    <row r="39" spans="1:14" ht="20.25" customHeight="1" x14ac:dyDescent="0.25">
      <c r="A39" s="35">
        <v>16</v>
      </c>
      <c r="B39" s="717" t="s">
        <v>241</v>
      </c>
      <c r="C39" s="717"/>
      <c r="D39" s="4" t="s">
        <v>6</v>
      </c>
      <c r="E39" s="4">
        <v>1</v>
      </c>
      <c r="F39" s="573">
        <v>146</v>
      </c>
      <c r="G39" s="728">
        <v>146</v>
      </c>
      <c r="H39" s="729"/>
      <c r="J39" s="30"/>
      <c r="K39" s="34"/>
      <c r="L39" s="31"/>
      <c r="M39" s="40"/>
      <c r="N39" s="40"/>
    </row>
    <row r="40" spans="1:14" x14ac:dyDescent="0.25">
      <c r="A40" s="32">
        <v>17</v>
      </c>
      <c r="B40" s="717" t="s">
        <v>242</v>
      </c>
      <c r="C40" s="717"/>
      <c r="D40" s="4" t="s">
        <v>243</v>
      </c>
      <c r="E40" s="4">
        <v>7.2000000000000008E-2</v>
      </c>
      <c r="F40" s="573">
        <v>22.8</v>
      </c>
      <c r="G40" s="728">
        <v>1.6416000000000002</v>
      </c>
      <c r="H40" s="729"/>
      <c r="J40" s="30"/>
      <c r="K40" s="31"/>
      <c r="L40" s="31"/>
      <c r="M40" s="40"/>
      <c r="N40" s="40"/>
    </row>
    <row r="41" spans="1:14" x14ac:dyDescent="0.25">
      <c r="A41" s="35">
        <v>18</v>
      </c>
      <c r="B41" s="717" t="s">
        <v>244</v>
      </c>
      <c r="C41" s="717"/>
      <c r="D41" s="4" t="s">
        <v>245</v>
      </c>
      <c r="E41" s="4">
        <v>6.9000000000000006E-2</v>
      </c>
      <c r="F41" s="573">
        <v>224.24</v>
      </c>
      <c r="G41" s="728">
        <v>15.472560000000001</v>
      </c>
      <c r="H41" s="729"/>
      <c r="J41" s="30"/>
      <c r="K41" s="34"/>
      <c r="L41" s="31"/>
      <c r="M41" s="40"/>
      <c r="N41" s="40"/>
    </row>
    <row r="42" spans="1:14" ht="15.75" thickBot="1" x14ac:dyDescent="0.3">
      <c r="A42" s="197">
        <v>19</v>
      </c>
      <c r="B42" s="730" t="s">
        <v>246</v>
      </c>
      <c r="C42" s="730"/>
      <c r="D42" s="37" t="s">
        <v>245</v>
      </c>
      <c r="E42" s="37">
        <v>4.2000000000000003E-2</v>
      </c>
      <c r="F42" s="574">
        <v>35.200000000000003</v>
      </c>
      <c r="G42" s="731">
        <v>1.4784000000000002</v>
      </c>
      <c r="H42" s="716"/>
      <c r="J42" s="30"/>
      <c r="K42" s="31"/>
      <c r="L42" s="31"/>
      <c r="M42" s="40"/>
      <c r="N42" s="38"/>
    </row>
    <row r="43" spans="1:14" ht="16.5" thickBot="1" x14ac:dyDescent="0.3">
      <c r="A43" s="718" t="s">
        <v>754</v>
      </c>
      <c r="B43" s="718"/>
      <c r="C43" s="718"/>
      <c r="D43" s="718"/>
      <c r="E43" s="718"/>
      <c r="F43" s="719"/>
      <c r="G43" s="725">
        <f>SUM(G24:H42)</f>
        <v>1639.8825599999998</v>
      </c>
      <c r="H43" s="726"/>
      <c r="J43" s="31"/>
      <c r="K43" s="31"/>
      <c r="L43" s="39"/>
      <c r="M43" s="31"/>
      <c r="N43" s="40"/>
    </row>
    <row r="46" spans="1:14" ht="16.5" thickBot="1" x14ac:dyDescent="0.3">
      <c r="A46" s="727" t="s">
        <v>267</v>
      </c>
      <c r="B46" s="727"/>
      <c r="C46" s="727"/>
      <c r="D46" s="727"/>
      <c r="E46" s="727"/>
      <c r="F46" s="727"/>
      <c r="G46" s="727"/>
      <c r="H46" s="727"/>
      <c r="I46" s="727"/>
      <c r="J46" s="727"/>
      <c r="K46" s="727"/>
      <c r="L46" s="727"/>
      <c r="M46" s="727"/>
      <c r="N46" s="727"/>
    </row>
    <row r="47" spans="1:14" ht="63.75" thickBot="1" x14ac:dyDescent="0.3">
      <c r="A47" s="41" t="s">
        <v>143</v>
      </c>
      <c r="B47" s="722" t="s">
        <v>755</v>
      </c>
      <c r="C47" s="723"/>
      <c r="D47" s="42" t="s">
        <v>737</v>
      </c>
      <c r="E47" s="42" t="s">
        <v>738</v>
      </c>
      <c r="F47" s="42" t="s">
        <v>741</v>
      </c>
      <c r="G47" s="722" t="s">
        <v>742</v>
      </c>
      <c r="H47" s="724"/>
      <c r="I47" s="53"/>
      <c r="J47" s="53"/>
    </row>
    <row r="48" spans="1:14" x14ac:dyDescent="0.25">
      <c r="A48" s="32">
        <v>1</v>
      </c>
      <c r="B48" s="709" t="s">
        <v>268</v>
      </c>
      <c r="C48" s="710"/>
      <c r="D48" s="33" t="s">
        <v>6</v>
      </c>
      <c r="E48" s="33">
        <v>1</v>
      </c>
      <c r="F48" s="198">
        <v>1620</v>
      </c>
      <c r="G48" s="711">
        <v>1620</v>
      </c>
      <c r="H48" s="712"/>
    </row>
    <row r="49" spans="1:20" ht="15.75" thickBot="1" x14ac:dyDescent="0.3">
      <c r="A49" s="199">
        <v>2</v>
      </c>
      <c r="B49" s="713" t="s">
        <v>269</v>
      </c>
      <c r="C49" s="714"/>
      <c r="D49" s="200"/>
      <c r="E49" s="200">
        <v>1</v>
      </c>
      <c r="F49" s="201">
        <v>620</v>
      </c>
      <c r="G49" s="715">
        <v>620</v>
      </c>
      <c r="H49" s="716"/>
    </row>
    <row r="50" spans="1:20" ht="15.75" thickBot="1" x14ac:dyDescent="0.3">
      <c r="A50" s="36">
        <v>3</v>
      </c>
      <c r="B50" s="713" t="s">
        <v>270</v>
      </c>
      <c r="C50" s="714"/>
      <c r="D50" s="37" t="s">
        <v>6</v>
      </c>
      <c r="E50" s="37">
        <v>1</v>
      </c>
      <c r="F50" s="202">
        <v>1000</v>
      </c>
      <c r="G50" s="715">
        <v>1000</v>
      </c>
      <c r="H50" s="716"/>
      <c r="M50" s="203"/>
    </row>
    <row r="51" spans="1:20" ht="16.5" thickBot="1" x14ac:dyDescent="0.3">
      <c r="A51" s="718" t="s">
        <v>744</v>
      </c>
      <c r="B51" s="718"/>
      <c r="C51" s="718"/>
      <c r="D51" s="718"/>
      <c r="E51" s="718"/>
      <c r="F51" s="719"/>
      <c r="G51" s="720">
        <f>SUM(G48:H50)</f>
        <v>3240</v>
      </c>
      <c r="H51" s="721"/>
    </row>
    <row r="55" spans="1:20" ht="15.75" thickBot="1" x14ac:dyDescent="0.3"/>
    <row r="56" spans="1:20" ht="36.75" customHeight="1" thickBot="1" x14ac:dyDescent="0.3">
      <c r="A56" s="704" t="s">
        <v>731</v>
      </c>
      <c r="B56" s="705"/>
      <c r="C56" s="705"/>
      <c r="D56" s="705"/>
      <c r="E56" s="705"/>
      <c r="F56" s="706"/>
      <c r="G56" s="707">
        <f>G51+G43+I20</f>
        <v>5200.0025599999999</v>
      </c>
      <c r="H56" s="708"/>
    </row>
    <row r="59" spans="1:20" ht="15.75" x14ac:dyDescent="0.25">
      <c r="B59" s="522" t="s">
        <v>722</v>
      </c>
      <c r="C59" s="523"/>
      <c r="D59" s="522"/>
      <c r="E59" s="524"/>
      <c r="F59" s="524"/>
      <c r="G59" s="523"/>
      <c r="H59" s="524"/>
      <c r="I59" s="524"/>
      <c r="J59" s="525"/>
      <c r="K59" s="526"/>
      <c r="L59" s="526"/>
      <c r="M59" s="526"/>
      <c r="N59" s="526"/>
      <c r="O59" s="526"/>
      <c r="P59" s="526"/>
      <c r="Q59" s="526"/>
      <c r="R59" s="527"/>
      <c r="S59" s="527"/>
      <c r="T59" s="528"/>
    </row>
    <row r="60" spans="1:20" ht="15.75" x14ac:dyDescent="0.25">
      <c r="B60" s="522"/>
      <c r="C60" s="523"/>
      <c r="D60" s="522"/>
      <c r="E60" s="524"/>
      <c r="F60" s="524"/>
      <c r="G60" s="523"/>
      <c r="H60" s="524"/>
      <c r="I60" s="524"/>
      <c r="J60" s="525"/>
      <c r="K60" s="526"/>
      <c r="L60" s="526"/>
      <c r="M60" s="526"/>
      <c r="N60" s="526"/>
      <c r="O60" s="526"/>
      <c r="P60" s="526"/>
      <c r="Q60" s="526"/>
      <c r="R60" s="527"/>
      <c r="S60" s="527"/>
      <c r="T60" s="528"/>
    </row>
    <row r="61" spans="1:20" ht="15.75" x14ac:dyDescent="0.25">
      <c r="B61" s="661" t="s">
        <v>723</v>
      </c>
      <c r="C61" s="661"/>
      <c r="D61" s="661"/>
      <c r="E61" s="661"/>
      <c r="F61" s="661"/>
      <c r="G61" s="661"/>
      <c r="H61" s="661"/>
      <c r="I61" s="661"/>
      <c r="J61" s="661"/>
      <c r="K61" s="661"/>
      <c r="L61" s="661"/>
      <c r="M61" s="661"/>
      <c r="N61" s="661"/>
      <c r="O61" s="661"/>
      <c r="P61" s="661"/>
      <c r="Q61" s="661"/>
      <c r="R61" s="661"/>
      <c r="S61" s="661"/>
      <c r="T61" s="661"/>
    </row>
    <row r="62" spans="1:20" ht="15.75" x14ac:dyDescent="0.25">
      <c r="B62" s="529"/>
      <c r="C62" s="529"/>
      <c r="D62" s="529"/>
      <c r="E62" s="529"/>
      <c r="F62" s="529"/>
      <c r="G62" s="529"/>
      <c r="H62" s="529"/>
      <c r="I62" s="529"/>
      <c r="J62" s="529"/>
      <c r="K62" s="529"/>
      <c r="L62" s="529"/>
      <c r="M62" s="529"/>
      <c r="N62" s="529"/>
      <c r="O62" s="529"/>
      <c r="P62" s="529"/>
      <c r="Q62" s="529"/>
      <c r="R62" s="529"/>
      <c r="S62" s="529"/>
      <c r="T62" s="529"/>
    </row>
    <row r="63" spans="1:20" ht="15.75" x14ac:dyDescent="0.25">
      <c r="B63" s="661" t="s">
        <v>724</v>
      </c>
      <c r="C63" s="661"/>
      <c r="D63" s="661"/>
      <c r="E63" s="661"/>
      <c r="F63" s="661"/>
      <c r="G63" s="661"/>
      <c r="H63" s="661"/>
      <c r="I63" s="661"/>
      <c r="J63" s="661"/>
      <c r="K63" s="661"/>
      <c r="L63" s="661"/>
      <c r="M63" s="661"/>
      <c r="N63" s="661"/>
      <c r="O63" s="661"/>
      <c r="P63" s="661"/>
      <c r="Q63" s="661"/>
      <c r="R63" s="661"/>
      <c r="S63" s="661"/>
      <c r="T63" s="661"/>
    </row>
    <row r="64" spans="1:20" ht="15.75" x14ac:dyDescent="0.25">
      <c r="B64" s="530"/>
      <c r="C64" s="523"/>
      <c r="D64" s="531"/>
      <c r="E64" s="524"/>
      <c r="F64" s="524"/>
      <c r="G64" s="523"/>
      <c r="H64" s="524"/>
      <c r="I64" s="524"/>
      <c r="J64" s="525"/>
      <c r="K64" s="526"/>
      <c r="L64" s="526"/>
      <c r="M64" s="526"/>
      <c r="N64" s="526"/>
      <c r="O64" s="526"/>
      <c r="P64" s="526"/>
      <c r="Q64" s="526"/>
      <c r="R64" s="527"/>
      <c r="S64" s="527"/>
      <c r="T64" s="528"/>
    </row>
    <row r="65" spans="2:20" ht="15.75" x14ac:dyDescent="0.25">
      <c r="B65" s="661" t="s">
        <v>725</v>
      </c>
      <c r="C65" s="661"/>
      <c r="D65" s="661"/>
      <c r="E65" s="661"/>
      <c r="F65" s="661"/>
      <c r="G65" s="661"/>
      <c r="H65" s="661"/>
      <c r="I65" s="661"/>
      <c r="J65" s="661"/>
      <c r="K65" s="661"/>
      <c r="L65" s="661"/>
      <c r="M65" s="661"/>
      <c r="N65" s="661"/>
      <c r="O65" s="661"/>
      <c r="P65" s="661"/>
      <c r="Q65" s="661"/>
      <c r="R65" s="661"/>
      <c r="S65" s="661"/>
      <c r="T65" s="661"/>
    </row>
    <row r="67" spans="2:20" ht="15.75" x14ac:dyDescent="0.25">
      <c r="B67" s="543" t="s">
        <v>727</v>
      </c>
      <c r="C67" s="543"/>
      <c r="D67" s="543"/>
      <c r="E67" s="543"/>
      <c r="F67" s="542"/>
      <c r="G67" s="542"/>
    </row>
    <row r="68" spans="2:20" ht="15.75" x14ac:dyDescent="0.25">
      <c r="B68" s="543" t="s">
        <v>728</v>
      </c>
      <c r="C68" s="543"/>
      <c r="D68" s="543"/>
      <c r="E68" s="543"/>
      <c r="F68" s="542"/>
      <c r="G68" s="542"/>
    </row>
  </sheetData>
  <mergeCells count="73">
    <mergeCell ref="B61:T61"/>
    <mergeCell ref="B63:T63"/>
    <mergeCell ref="B65:T65"/>
    <mergeCell ref="A10:N10"/>
    <mergeCell ref="A13:A14"/>
    <mergeCell ref="B13:B14"/>
    <mergeCell ref="C13:C14"/>
    <mergeCell ref="D13:D14"/>
    <mergeCell ref="E13:E14"/>
    <mergeCell ref="F13:F14"/>
    <mergeCell ref="G13:G14"/>
    <mergeCell ref="H13:H14"/>
    <mergeCell ref="I13:I14"/>
    <mergeCell ref="A21:N21"/>
    <mergeCell ref="A22:A23"/>
    <mergeCell ref="B22:C23"/>
    <mergeCell ref="D22:D23"/>
    <mergeCell ref="E22:E23"/>
    <mergeCell ref="F22:F23"/>
    <mergeCell ref="G22:H23"/>
    <mergeCell ref="B24:C24"/>
    <mergeCell ref="G24:H24"/>
    <mergeCell ref="B25:C25"/>
    <mergeCell ref="G25:H25"/>
    <mergeCell ref="B26:C26"/>
    <mergeCell ref="G26:H26"/>
    <mergeCell ref="B27:C27"/>
    <mergeCell ref="G27:H27"/>
    <mergeCell ref="B28:C28"/>
    <mergeCell ref="G28:H28"/>
    <mergeCell ref="B29:C29"/>
    <mergeCell ref="G29:H29"/>
    <mergeCell ref="B30:C30"/>
    <mergeCell ref="G30:H30"/>
    <mergeCell ref="B31:C31"/>
    <mergeCell ref="G31:H31"/>
    <mergeCell ref="B32:C32"/>
    <mergeCell ref="G32:H32"/>
    <mergeCell ref="B33:C33"/>
    <mergeCell ref="G33:H33"/>
    <mergeCell ref="B34:C34"/>
    <mergeCell ref="G34:H34"/>
    <mergeCell ref="B35:C35"/>
    <mergeCell ref="G35:H35"/>
    <mergeCell ref="B36:C36"/>
    <mergeCell ref="G36:H36"/>
    <mergeCell ref="B37:C37"/>
    <mergeCell ref="G37:H37"/>
    <mergeCell ref="B38:C38"/>
    <mergeCell ref="G38:H38"/>
    <mergeCell ref="B39:C39"/>
    <mergeCell ref="G39:H39"/>
    <mergeCell ref="B40:C40"/>
    <mergeCell ref="A51:F51"/>
    <mergeCell ref="G51:H51"/>
    <mergeCell ref="B47:C47"/>
    <mergeCell ref="G47:H47"/>
    <mergeCell ref="A43:F43"/>
    <mergeCell ref="G43:H43"/>
    <mergeCell ref="A46:N46"/>
    <mergeCell ref="G40:H40"/>
    <mergeCell ref="B41:C41"/>
    <mergeCell ref="G41:H41"/>
    <mergeCell ref="B42:C42"/>
    <mergeCell ref="G42:H42"/>
    <mergeCell ref="A56:F56"/>
    <mergeCell ref="G56:H56"/>
    <mergeCell ref="B48:C48"/>
    <mergeCell ref="G48:H48"/>
    <mergeCell ref="B49:C49"/>
    <mergeCell ref="G49:H49"/>
    <mergeCell ref="B50:C50"/>
    <mergeCell ref="G50:H50"/>
  </mergeCells>
  <pageMargins left="0.70866141732283472" right="0.70866141732283472" top="0.74803149606299213" bottom="0.74803149606299213" header="0.31496062992125984" footer="0.31496062992125984"/>
  <pageSetup paperSize="9" scale="5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X34"/>
  <sheetViews>
    <sheetView zoomScaleNormal="100" zoomScaleSheetLayoutView="70" workbookViewId="0">
      <selection activeCell="E27" sqref="E27"/>
    </sheetView>
  </sheetViews>
  <sheetFormatPr defaultRowHeight="12.75" x14ac:dyDescent="0.2"/>
  <cols>
    <col min="1" max="1" width="9.140625" style="159"/>
    <col min="2" max="2" width="47" style="159" customWidth="1"/>
    <col min="3" max="3" width="43.140625" style="159" customWidth="1"/>
    <col min="4" max="215" width="9.140625" style="159"/>
    <col min="216" max="216" width="25.42578125" style="159" customWidth="1"/>
    <col min="217" max="217" width="7.5703125" style="159" customWidth="1"/>
    <col min="218" max="218" width="8.140625" style="159" customWidth="1"/>
    <col min="219" max="220" width="7.28515625" style="159" customWidth="1"/>
    <col min="221" max="221" width="9.85546875" style="159" customWidth="1"/>
    <col min="222" max="222" width="9.5703125" style="159" customWidth="1"/>
    <col min="223" max="223" width="7.140625" style="159" customWidth="1"/>
    <col min="224" max="224" width="7.28515625" style="159" customWidth="1"/>
    <col min="225" max="225" width="8.140625" style="159" customWidth="1"/>
    <col min="226" max="226" width="7.42578125" style="159" customWidth="1"/>
    <col min="227" max="227" width="6.7109375" style="159" customWidth="1"/>
    <col min="228" max="228" width="14.28515625" style="159" customWidth="1"/>
    <col min="229" max="229" width="9.85546875" style="159" bestFit="1" customWidth="1"/>
    <col min="230" max="230" width="8" style="159" customWidth="1"/>
    <col min="231" max="231" width="6.85546875" style="159" customWidth="1"/>
    <col min="232" max="245" width="9.140625" style="159"/>
    <col min="246" max="246" width="10.85546875" style="159" customWidth="1"/>
    <col min="247" max="250" width="9.140625" style="159"/>
    <col min="251" max="251" width="10.140625" style="159" bestFit="1" customWidth="1"/>
    <col min="252" max="471" width="9.140625" style="159"/>
    <col min="472" max="472" width="25.42578125" style="159" customWidth="1"/>
    <col min="473" max="473" width="7.5703125" style="159" customWidth="1"/>
    <col min="474" max="474" width="8.140625" style="159" customWidth="1"/>
    <col min="475" max="476" width="7.28515625" style="159" customWidth="1"/>
    <col min="477" max="477" width="9.85546875" style="159" customWidth="1"/>
    <col min="478" max="478" width="9.5703125" style="159" customWidth="1"/>
    <col min="479" max="479" width="7.140625" style="159" customWidth="1"/>
    <col min="480" max="480" width="7.28515625" style="159" customWidth="1"/>
    <col min="481" max="481" width="8.140625" style="159" customWidth="1"/>
    <col min="482" max="482" width="7.42578125" style="159" customWidth="1"/>
    <col min="483" max="483" width="6.7109375" style="159" customWidth="1"/>
    <col min="484" max="484" width="14.28515625" style="159" customWidth="1"/>
    <col min="485" max="485" width="9.85546875" style="159" bestFit="1" customWidth="1"/>
    <col min="486" max="486" width="8" style="159" customWidth="1"/>
    <col min="487" max="487" width="6.85546875" style="159" customWidth="1"/>
    <col min="488" max="501" width="9.140625" style="159"/>
    <col min="502" max="502" width="10.85546875" style="159" customWidth="1"/>
    <col min="503" max="506" width="9.140625" style="159"/>
    <col min="507" max="507" width="10.140625" style="159" bestFit="1" customWidth="1"/>
    <col min="508" max="727" width="9.140625" style="159"/>
    <col min="728" max="728" width="25.42578125" style="159" customWidth="1"/>
    <col min="729" max="729" width="7.5703125" style="159" customWidth="1"/>
    <col min="730" max="730" width="8.140625" style="159" customWidth="1"/>
    <col min="731" max="732" width="7.28515625" style="159" customWidth="1"/>
    <col min="733" max="733" width="9.85546875" style="159" customWidth="1"/>
    <col min="734" max="734" width="9.5703125" style="159" customWidth="1"/>
    <col min="735" max="735" width="7.140625" style="159" customWidth="1"/>
    <col min="736" max="736" width="7.28515625" style="159" customWidth="1"/>
    <col min="737" max="737" width="8.140625" style="159" customWidth="1"/>
    <col min="738" max="738" width="7.42578125" style="159" customWidth="1"/>
    <col min="739" max="739" width="6.7109375" style="159" customWidth="1"/>
    <col min="740" max="740" width="14.28515625" style="159" customWidth="1"/>
    <col min="741" max="741" width="9.85546875" style="159" bestFit="1" customWidth="1"/>
    <col min="742" max="742" width="8" style="159" customWidth="1"/>
    <col min="743" max="743" width="6.85546875" style="159" customWidth="1"/>
    <col min="744" max="757" width="9.140625" style="159"/>
    <col min="758" max="758" width="10.85546875" style="159" customWidth="1"/>
    <col min="759" max="762" width="9.140625" style="159"/>
    <col min="763" max="763" width="10.140625" style="159" bestFit="1" customWidth="1"/>
    <col min="764" max="983" width="9.140625" style="159"/>
    <col min="984" max="984" width="25.42578125" style="159" customWidth="1"/>
    <col min="985" max="985" width="7.5703125" style="159" customWidth="1"/>
    <col min="986" max="986" width="8.140625" style="159" customWidth="1"/>
    <col min="987" max="988" width="7.28515625" style="159" customWidth="1"/>
    <col min="989" max="989" width="9.85546875" style="159" customWidth="1"/>
    <col min="990" max="990" width="9.5703125" style="159" customWidth="1"/>
    <col min="991" max="991" width="7.140625" style="159" customWidth="1"/>
    <col min="992" max="992" width="7.28515625" style="159" customWidth="1"/>
    <col min="993" max="993" width="8.140625" style="159" customWidth="1"/>
    <col min="994" max="994" width="7.42578125" style="159" customWidth="1"/>
    <col min="995" max="995" width="6.7109375" style="159" customWidth="1"/>
    <col min="996" max="996" width="14.28515625" style="159" customWidth="1"/>
    <col min="997" max="997" width="9.85546875" style="159" bestFit="1" customWidth="1"/>
    <col min="998" max="998" width="8" style="159" customWidth="1"/>
    <col min="999" max="999" width="6.85546875" style="159" customWidth="1"/>
    <col min="1000" max="1013" width="9.140625" style="159"/>
    <col min="1014" max="1014" width="10.85546875" style="159" customWidth="1"/>
    <col min="1015" max="1018" width="9.140625" style="159"/>
    <col min="1019" max="1019" width="10.140625" style="159" bestFit="1" customWidth="1"/>
    <col min="1020" max="1239" width="9.140625" style="159"/>
    <col min="1240" max="1240" width="25.42578125" style="159" customWidth="1"/>
    <col min="1241" max="1241" width="7.5703125" style="159" customWidth="1"/>
    <col min="1242" max="1242" width="8.140625" style="159" customWidth="1"/>
    <col min="1243" max="1244" width="7.28515625" style="159" customWidth="1"/>
    <col min="1245" max="1245" width="9.85546875" style="159" customWidth="1"/>
    <col min="1246" max="1246" width="9.5703125" style="159" customWidth="1"/>
    <col min="1247" max="1247" width="7.140625" style="159" customWidth="1"/>
    <col min="1248" max="1248" width="7.28515625" style="159" customWidth="1"/>
    <col min="1249" max="1249" width="8.140625" style="159" customWidth="1"/>
    <col min="1250" max="1250" width="7.42578125" style="159" customWidth="1"/>
    <col min="1251" max="1251" width="6.7109375" style="159" customWidth="1"/>
    <col min="1252" max="1252" width="14.28515625" style="159" customWidth="1"/>
    <col min="1253" max="1253" width="9.85546875" style="159" bestFit="1" customWidth="1"/>
    <col min="1254" max="1254" width="8" style="159" customWidth="1"/>
    <col min="1255" max="1255" width="6.85546875" style="159" customWidth="1"/>
    <col min="1256" max="1269" width="9.140625" style="159"/>
    <col min="1270" max="1270" width="10.85546875" style="159" customWidth="1"/>
    <col min="1271" max="1274" width="9.140625" style="159"/>
    <col min="1275" max="1275" width="10.140625" style="159" bestFit="1" customWidth="1"/>
    <col min="1276" max="1495" width="9.140625" style="159"/>
    <col min="1496" max="1496" width="25.42578125" style="159" customWidth="1"/>
    <col min="1497" max="1497" width="7.5703125" style="159" customWidth="1"/>
    <col min="1498" max="1498" width="8.140625" style="159" customWidth="1"/>
    <col min="1499" max="1500" width="7.28515625" style="159" customWidth="1"/>
    <col min="1501" max="1501" width="9.85546875" style="159" customWidth="1"/>
    <col min="1502" max="1502" width="9.5703125" style="159" customWidth="1"/>
    <col min="1503" max="1503" width="7.140625" style="159" customWidth="1"/>
    <col min="1504" max="1504" width="7.28515625" style="159" customWidth="1"/>
    <col min="1505" max="1505" width="8.140625" style="159" customWidth="1"/>
    <col min="1506" max="1506" width="7.42578125" style="159" customWidth="1"/>
    <col min="1507" max="1507" width="6.7109375" style="159" customWidth="1"/>
    <col min="1508" max="1508" width="14.28515625" style="159" customWidth="1"/>
    <col min="1509" max="1509" width="9.85546875" style="159" bestFit="1" customWidth="1"/>
    <col min="1510" max="1510" width="8" style="159" customWidth="1"/>
    <col min="1511" max="1511" width="6.85546875" style="159" customWidth="1"/>
    <col min="1512" max="1525" width="9.140625" style="159"/>
    <col min="1526" max="1526" width="10.85546875" style="159" customWidth="1"/>
    <col min="1527" max="1530" width="9.140625" style="159"/>
    <col min="1531" max="1531" width="10.140625" style="159" bestFit="1" customWidth="1"/>
    <col min="1532" max="1751" width="9.140625" style="159"/>
    <col min="1752" max="1752" width="25.42578125" style="159" customWidth="1"/>
    <col min="1753" max="1753" width="7.5703125" style="159" customWidth="1"/>
    <col min="1754" max="1754" width="8.140625" style="159" customWidth="1"/>
    <col min="1755" max="1756" width="7.28515625" style="159" customWidth="1"/>
    <col min="1757" max="1757" width="9.85546875" style="159" customWidth="1"/>
    <col min="1758" max="1758" width="9.5703125" style="159" customWidth="1"/>
    <col min="1759" max="1759" width="7.140625" style="159" customWidth="1"/>
    <col min="1760" max="1760" width="7.28515625" style="159" customWidth="1"/>
    <col min="1761" max="1761" width="8.140625" style="159" customWidth="1"/>
    <col min="1762" max="1762" width="7.42578125" style="159" customWidth="1"/>
    <col min="1763" max="1763" width="6.7109375" style="159" customWidth="1"/>
    <col min="1764" max="1764" width="14.28515625" style="159" customWidth="1"/>
    <col min="1765" max="1765" width="9.85546875" style="159" bestFit="1" customWidth="1"/>
    <col min="1766" max="1766" width="8" style="159" customWidth="1"/>
    <col min="1767" max="1767" width="6.85546875" style="159" customWidth="1"/>
    <col min="1768" max="1781" width="9.140625" style="159"/>
    <col min="1782" max="1782" width="10.85546875" style="159" customWidth="1"/>
    <col min="1783" max="1786" width="9.140625" style="159"/>
    <col min="1787" max="1787" width="10.140625" style="159" bestFit="1" customWidth="1"/>
    <col min="1788" max="2007" width="9.140625" style="159"/>
    <col min="2008" max="2008" width="25.42578125" style="159" customWidth="1"/>
    <col min="2009" max="2009" width="7.5703125" style="159" customWidth="1"/>
    <col min="2010" max="2010" width="8.140625" style="159" customWidth="1"/>
    <col min="2011" max="2012" width="7.28515625" style="159" customWidth="1"/>
    <col min="2013" max="2013" width="9.85546875" style="159" customWidth="1"/>
    <col min="2014" max="2014" width="9.5703125" style="159" customWidth="1"/>
    <col min="2015" max="2015" width="7.140625" style="159" customWidth="1"/>
    <col min="2016" max="2016" width="7.28515625" style="159" customWidth="1"/>
    <col min="2017" max="2017" width="8.140625" style="159" customWidth="1"/>
    <col min="2018" max="2018" width="7.42578125" style="159" customWidth="1"/>
    <col min="2019" max="2019" width="6.7109375" style="159" customWidth="1"/>
    <col min="2020" max="2020" width="14.28515625" style="159" customWidth="1"/>
    <col min="2021" max="2021" width="9.85546875" style="159" bestFit="1" customWidth="1"/>
    <col min="2022" max="2022" width="8" style="159" customWidth="1"/>
    <col min="2023" max="2023" width="6.85546875" style="159" customWidth="1"/>
    <col min="2024" max="2037" width="9.140625" style="159"/>
    <col min="2038" max="2038" width="10.85546875" style="159" customWidth="1"/>
    <col min="2039" max="2042" width="9.140625" style="159"/>
    <col min="2043" max="2043" width="10.140625" style="159" bestFit="1" customWidth="1"/>
    <col min="2044" max="2263" width="9.140625" style="159"/>
    <col min="2264" max="2264" width="25.42578125" style="159" customWidth="1"/>
    <col min="2265" max="2265" width="7.5703125" style="159" customWidth="1"/>
    <col min="2266" max="2266" width="8.140625" style="159" customWidth="1"/>
    <col min="2267" max="2268" width="7.28515625" style="159" customWidth="1"/>
    <col min="2269" max="2269" width="9.85546875" style="159" customWidth="1"/>
    <col min="2270" max="2270" width="9.5703125" style="159" customWidth="1"/>
    <col min="2271" max="2271" width="7.140625" style="159" customWidth="1"/>
    <col min="2272" max="2272" width="7.28515625" style="159" customWidth="1"/>
    <col min="2273" max="2273" width="8.140625" style="159" customWidth="1"/>
    <col min="2274" max="2274" width="7.42578125" style="159" customWidth="1"/>
    <col min="2275" max="2275" width="6.7109375" style="159" customWidth="1"/>
    <col min="2276" max="2276" width="14.28515625" style="159" customWidth="1"/>
    <col min="2277" max="2277" width="9.85546875" style="159" bestFit="1" customWidth="1"/>
    <col min="2278" max="2278" width="8" style="159" customWidth="1"/>
    <col min="2279" max="2279" width="6.85546875" style="159" customWidth="1"/>
    <col min="2280" max="2293" width="9.140625" style="159"/>
    <col min="2294" max="2294" width="10.85546875" style="159" customWidth="1"/>
    <col min="2295" max="2298" width="9.140625" style="159"/>
    <col min="2299" max="2299" width="10.140625" style="159" bestFit="1" customWidth="1"/>
    <col min="2300" max="2519" width="9.140625" style="159"/>
    <col min="2520" max="2520" width="25.42578125" style="159" customWidth="1"/>
    <col min="2521" max="2521" width="7.5703125" style="159" customWidth="1"/>
    <col min="2522" max="2522" width="8.140625" style="159" customWidth="1"/>
    <col min="2523" max="2524" width="7.28515625" style="159" customWidth="1"/>
    <col min="2525" max="2525" width="9.85546875" style="159" customWidth="1"/>
    <col min="2526" max="2526" width="9.5703125" style="159" customWidth="1"/>
    <col min="2527" max="2527" width="7.140625" style="159" customWidth="1"/>
    <col min="2528" max="2528" width="7.28515625" style="159" customWidth="1"/>
    <col min="2529" max="2529" width="8.140625" style="159" customWidth="1"/>
    <col min="2530" max="2530" width="7.42578125" style="159" customWidth="1"/>
    <col min="2531" max="2531" width="6.7109375" style="159" customWidth="1"/>
    <col min="2532" max="2532" width="14.28515625" style="159" customWidth="1"/>
    <col min="2533" max="2533" width="9.85546875" style="159" bestFit="1" customWidth="1"/>
    <col min="2534" max="2534" width="8" style="159" customWidth="1"/>
    <col min="2535" max="2535" width="6.85546875" style="159" customWidth="1"/>
    <col min="2536" max="2549" width="9.140625" style="159"/>
    <col min="2550" max="2550" width="10.85546875" style="159" customWidth="1"/>
    <col min="2551" max="2554" width="9.140625" style="159"/>
    <col min="2555" max="2555" width="10.140625" style="159" bestFit="1" customWidth="1"/>
    <col min="2556" max="2775" width="9.140625" style="159"/>
    <col min="2776" max="2776" width="25.42578125" style="159" customWidth="1"/>
    <col min="2777" max="2777" width="7.5703125" style="159" customWidth="1"/>
    <col min="2778" max="2778" width="8.140625" style="159" customWidth="1"/>
    <col min="2779" max="2780" width="7.28515625" style="159" customWidth="1"/>
    <col min="2781" max="2781" width="9.85546875" style="159" customWidth="1"/>
    <col min="2782" max="2782" width="9.5703125" style="159" customWidth="1"/>
    <col min="2783" max="2783" width="7.140625" style="159" customWidth="1"/>
    <col min="2784" max="2784" width="7.28515625" style="159" customWidth="1"/>
    <col min="2785" max="2785" width="8.140625" style="159" customWidth="1"/>
    <col min="2786" max="2786" width="7.42578125" style="159" customWidth="1"/>
    <col min="2787" max="2787" width="6.7109375" style="159" customWidth="1"/>
    <col min="2788" max="2788" width="14.28515625" style="159" customWidth="1"/>
    <col min="2789" max="2789" width="9.85546875" style="159" bestFit="1" customWidth="1"/>
    <col min="2790" max="2790" width="8" style="159" customWidth="1"/>
    <col min="2791" max="2791" width="6.85546875" style="159" customWidth="1"/>
    <col min="2792" max="2805" width="9.140625" style="159"/>
    <col min="2806" max="2806" width="10.85546875" style="159" customWidth="1"/>
    <col min="2807" max="2810" width="9.140625" style="159"/>
    <col min="2811" max="2811" width="10.140625" style="159" bestFit="1" customWidth="1"/>
    <col min="2812" max="3031" width="9.140625" style="159"/>
    <col min="3032" max="3032" width="25.42578125" style="159" customWidth="1"/>
    <col min="3033" max="3033" width="7.5703125" style="159" customWidth="1"/>
    <col min="3034" max="3034" width="8.140625" style="159" customWidth="1"/>
    <col min="3035" max="3036" width="7.28515625" style="159" customWidth="1"/>
    <col min="3037" max="3037" width="9.85546875" style="159" customWidth="1"/>
    <col min="3038" max="3038" width="9.5703125" style="159" customWidth="1"/>
    <col min="3039" max="3039" width="7.140625" style="159" customWidth="1"/>
    <col min="3040" max="3040" width="7.28515625" style="159" customWidth="1"/>
    <col min="3041" max="3041" width="8.140625" style="159" customWidth="1"/>
    <col min="3042" max="3042" width="7.42578125" style="159" customWidth="1"/>
    <col min="3043" max="3043" width="6.7109375" style="159" customWidth="1"/>
    <col min="3044" max="3044" width="14.28515625" style="159" customWidth="1"/>
    <col min="3045" max="3045" width="9.85546875" style="159" bestFit="1" customWidth="1"/>
    <col min="3046" max="3046" width="8" style="159" customWidth="1"/>
    <col min="3047" max="3047" width="6.85546875" style="159" customWidth="1"/>
    <col min="3048" max="3061" width="9.140625" style="159"/>
    <col min="3062" max="3062" width="10.85546875" style="159" customWidth="1"/>
    <col min="3063" max="3066" width="9.140625" style="159"/>
    <col min="3067" max="3067" width="10.140625" style="159" bestFit="1" customWidth="1"/>
    <col min="3068" max="3287" width="9.140625" style="159"/>
    <col min="3288" max="3288" width="25.42578125" style="159" customWidth="1"/>
    <col min="3289" max="3289" width="7.5703125" style="159" customWidth="1"/>
    <col min="3290" max="3290" width="8.140625" style="159" customWidth="1"/>
    <col min="3291" max="3292" width="7.28515625" style="159" customWidth="1"/>
    <col min="3293" max="3293" width="9.85546875" style="159" customWidth="1"/>
    <col min="3294" max="3294" width="9.5703125" style="159" customWidth="1"/>
    <col min="3295" max="3295" width="7.140625" style="159" customWidth="1"/>
    <col min="3296" max="3296" width="7.28515625" style="159" customWidth="1"/>
    <col min="3297" max="3297" width="8.140625" style="159" customWidth="1"/>
    <col min="3298" max="3298" width="7.42578125" style="159" customWidth="1"/>
    <col min="3299" max="3299" width="6.7109375" style="159" customWidth="1"/>
    <col min="3300" max="3300" width="14.28515625" style="159" customWidth="1"/>
    <col min="3301" max="3301" width="9.85546875" style="159" bestFit="1" customWidth="1"/>
    <col min="3302" max="3302" width="8" style="159" customWidth="1"/>
    <col min="3303" max="3303" width="6.85546875" style="159" customWidth="1"/>
    <col min="3304" max="3317" width="9.140625" style="159"/>
    <col min="3318" max="3318" width="10.85546875" style="159" customWidth="1"/>
    <col min="3319" max="3322" width="9.140625" style="159"/>
    <col min="3323" max="3323" width="10.140625" style="159" bestFit="1" customWidth="1"/>
    <col min="3324" max="3543" width="9.140625" style="159"/>
    <col min="3544" max="3544" width="25.42578125" style="159" customWidth="1"/>
    <col min="3545" max="3545" width="7.5703125" style="159" customWidth="1"/>
    <col min="3546" max="3546" width="8.140625" style="159" customWidth="1"/>
    <col min="3547" max="3548" width="7.28515625" style="159" customWidth="1"/>
    <col min="3549" max="3549" width="9.85546875" style="159" customWidth="1"/>
    <col min="3550" max="3550" width="9.5703125" style="159" customWidth="1"/>
    <col min="3551" max="3551" width="7.140625" style="159" customWidth="1"/>
    <col min="3552" max="3552" width="7.28515625" style="159" customWidth="1"/>
    <col min="3553" max="3553" width="8.140625" style="159" customWidth="1"/>
    <col min="3554" max="3554" width="7.42578125" style="159" customWidth="1"/>
    <col min="3555" max="3555" width="6.7109375" style="159" customWidth="1"/>
    <col min="3556" max="3556" width="14.28515625" style="159" customWidth="1"/>
    <col min="3557" max="3557" width="9.85546875" style="159" bestFit="1" customWidth="1"/>
    <col min="3558" max="3558" width="8" style="159" customWidth="1"/>
    <col min="3559" max="3559" width="6.85546875" style="159" customWidth="1"/>
    <col min="3560" max="3573" width="9.140625" style="159"/>
    <col min="3574" max="3574" width="10.85546875" style="159" customWidth="1"/>
    <col min="3575" max="3578" width="9.140625" style="159"/>
    <col min="3579" max="3579" width="10.140625" style="159" bestFit="1" customWidth="1"/>
    <col min="3580" max="3799" width="9.140625" style="159"/>
    <col min="3800" max="3800" width="25.42578125" style="159" customWidth="1"/>
    <col min="3801" max="3801" width="7.5703125" style="159" customWidth="1"/>
    <col min="3802" max="3802" width="8.140625" style="159" customWidth="1"/>
    <col min="3803" max="3804" width="7.28515625" style="159" customWidth="1"/>
    <col min="3805" max="3805" width="9.85546875" style="159" customWidth="1"/>
    <col min="3806" max="3806" width="9.5703125" style="159" customWidth="1"/>
    <col min="3807" max="3807" width="7.140625" style="159" customWidth="1"/>
    <col min="3808" max="3808" width="7.28515625" style="159" customWidth="1"/>
    <col min="3809" max="3809" width="8.140625" style="159" customWidth="1"/>
    <col min="3810" max="3810" width="7.42578125" style="159" customWidth="1"/>
    <col min="3811" max="3811" width="6.7109375" style="159" customWidth="1"/>
    <col min="3812" max="3812" width="14.28515625" style="159" customWidth="1"/>
    <col min="3813" max="3813" width="9.85546875" style="159" bestFit="1" customWidth="1"/>
    <col min="3814" max="3814" width="8" style="159" customWidth="1"/>
    <col min="3815" max="3815" width="6.85546875" style="159" customWidth="1"/>
    <col min="3816" max="3829" width="9.140625" style="159"/>
    <col min="3830" max="3830" width="10.85546875" style="159" customWidth="1"/>
    <col min="3831" max="3834" width="9.140625" style="159"/>
    <col min="3835" max="3835" width="10.140625" style="159" bestFit="1" customWidth="1"/>
    <col min="3836" max="4055" width="9.140625" style="159"/>
    <col min="4056" max="4056" width="25.42578125" style="159" customWidth="1"/>
    <col min="4057" max="4057" width="7.5703125" style="159" customWidth="1"/>
    <col min="4058" max="4058" width="8.140625" style="159" customWidth="1"/>
    <col min="4059" max="4060" width="7.28515625" style="159" customWidth="1"/>
    <col min="4061" max="4061" width="9.85546875" style="159" customWidth="1"/>
    <col min="4062" max="4062" width="9.5703125" style="159" customWidth="1"/>
    <col min="4063" max="4063" width="7.140625" style="159" customWidth="1"/>
    <col min="4064" max="4064" width="7.28515625" style="159" customWidth="1"/>
    <col min="4065" max="4065" width="8.140625" style="159" customWidth="1"/>
    <col min="4066" max="4066" width="7.42578125" style="159" customWidth="1"/>
    <col min="4067" max="4067" width="6.7109375" style="159" customWidth="1"/>
    <col min="4068" max="4068" width="14.28515625" style="159" customWidth="1"/>
    <col min="4069" max="4069" width="9.85546875" style="159" bestFit="1" customWidth="1"/>
    <col min="4070" max="4070" width="8" style="159" customWidth="1"/>
    <col min="4071" max="4071" width="6.85546875" style="159" customWidth="1"/>
    <col min="4072" max="4085" width="9.140625" style="159"/>
    <col min="4086" max="4086" width="10.85546875" style="159" customWidth="1"/>
    <col min="4087" max="4090" width="9.140625" style="159"/>
    <col min="4091" max="4091" width="10.140625" style="159" bestFit="1" customWidth="1"/>
    <col min="4092" max="4311" width="9.140625" style="159"/>
    <col min="4312" max="4312" width="25.42578125" style="159" customWidth="1"/>
    <col min="4313" max="4313" width="7.5703125" style="159" customWidth="1"/>
    <col min="4314" max="4314" width="8.140625" style="159" customWidth="1"/>
    <col min="4315" max="4316" width="7.28515625" style="159" customWidth="1"/>
    <col min="4317" max="4317" width="9.85546875" style="159" customWidth="1"/>
    <col min="4318" max="4318" width="9.5703125" style="159" customWidth="1"/>
    <col min="4319" max="4319" width="7.140625" style="159" customWidth="1"/>
    <col min="4320" max="4320" width="7.28515625" style="159" customWidth="1"/>
    <col min="4321" max="4321" width="8.140625" style="159" customWidth="1"/>
    <col min="4322" max="4322" width="7.42578125" style="159" customWidth="1"/>
    <col min="4323" max="4323" width="6.7109375" style="159" customWidth="1"/>
    <col min="4324" max="4324" width="14.28515625" style="159" customWidth="1"/>
    <col min="4325" max="4325" width="9.85546875" style="159" bestFit="1" customWidth="1"/>
    <col min="4326" max="4326" width="8" style="159" customWidth="1"/>
    <col min="4327" max="4327" width="6.85546875" style="159" customWidth="1"/>
    <col min="4328" max="4341" width="9.140625" style="159"/>
    <col min="4342" max="4342" width="10.85546875" style="159" customWidth="1"/>
    <col min="4343" max="4346" width="9.140625" style="159"/>
    <col min="4347" max="4347" width="10.140625" style="159" bestFit="1" customWidth="1"/>
    <col min="4348" max="4567" width="9.140625" style="159"/>
    <col min="4568" max="4568" width="25.42578125" style="159" customWidth="1"/>
    <col min="4569" max="4569" width="7.5703125" style="159" customWidth="1"/>
    <col min="4570" max="4570" width="8.140625" style="159" customWidth="1"/>
    <col min="4571" max="4572" width="7.28515625" style="159" customWidth="1"/>
    <col min="4573" max="4573" width="9.85546875" style="159" customWidth="1"/>
    <col min="4574" max="4574" width="9.5703125" style="159" customWidth="1"/>
    <col min="4575" max="4575" width="7.140625" style="159" customWidth="1"/>
    <col min="4576" max="4576" width="7.28515625" style="159" customWidth="1"/>
    <col min="4577" max="4577" width="8.140625" style="159" customWidth="1"/>
    <col min="4578" max="4578" width="7.42578125" style="159" customWidth="1"/>
    <col min="4579" max="4579" width="6.7109375" style="159" customWidth="1"/>
    <col min="4580" max="4580" width="14.28515625" style="159" customWidth="1"/>
    <col min="4581" max="4581" width="9.85546875" style="159" bestFit="1" customWidth="1"/>
    <col min="4582" max="4582" width="8" style="159" customWidth="1"/>
    <col min="4583" max="4583" width="6.85546875" style="159" customWidth="1"/>
    <col min="4584" max="4597" width="9.140625" style="159"/>
    <col min="4598" max="4598" width="10.85546875" style="159" customWidth="1"/>
    <col min="4599" max="4602" width="9.140625" style="159"/>
    <col min="4603" max="4603" width="10.140625" style="159" bestFit="1" customWidth="1"/>
    <col min="4604" max="4823" width="9.140625" style="159"/>
    <col min="4824" max="4824" width="25.42578125" style="159" customWidth="1"/>
    <col min="4825" max="4825" width="7.5703125" style="159" customWidth="1"/>
    <col min="4826" max="4826" width="8.140625" style="159" customWidth="1"/>
    <col min="4827" max="4828" width="7.28515625" style="159" customWidth="1"/>
    <col min="4829" max="4829" width="9.85546875" style="159" customWidth="1"/>
    <col min="4830" max="4830" width="9.5703125" style="159" customWidth="1"/>
    <col min="4831" max="4831" width="7.140625" style="159" customWidth="1"/>
    <col min="4832" max="4832" width="7.28515625" style="159" customWidth="1"/>
    <col min="4833" max="4833" width="8.140625" style="159" customWidth="1"/>
    <col min="4834" max="4834" width="7.42578125" style="159" customWidth="1"/>
    <col min="4835" max="4835" width="6.7109375" style="159" customWidth="1"/>
    <col min="4836" max="4836" width="14.28515625" style="159" customWidth="1"/>
    <col min="4837" max="4837" width="9.85546875" style="159" bestFit="1" customWidth="1"/>
    <col min="4838" max="4838" width="8" style="159" customWidth="1"/>
    <col min="4839" max="4839" width="6.85546875" style="159" customWidth="1"/>
    <col min="4840" max="4853" width="9.140625" style="159"/>
    <col min="4854" max="4854" width="10.85546875" style="159" customWidth="1"/>
    <col min="4855" max="4858" width="9.140625" style="159"/>
    <col min="4859" max="4859" width="10.140625" style="159" bestFit="1" customWidth="1"/>
    <col min="4860" max="5079" width="9.140625" style="159"/>
    <col min="5080" max="5080" width="25.42578125" style="159" customWidth="1"/>
    <col min="5081" max="5081" width="7.5703125" style="159" customWidth="1"/>
    <col min="5082" max="5082" width="8.140625" style="159" customWidth="1"/>
    <col min="5083" max="5084" width="7.28515625" style="159" customWidth="1"/>
    <col min="5085" max="5085" width="9.85546875" style="159" customWidth="1"/>
    <col min="5086" max="5086" width="9.5703125" style="159" customWidth="1"/>
    <col min="5087" max="5087" width="7.140625" style="159" customWidth="1"/>
    <col min="5088" max="5088" width="7.28515625" style="159" customWidth="1"/>
    <col min="5089" max="5089" width="8.140625" style="159" customWidth="1"/>
    <col min="5090" max="5090" width="7.42578125" style="159" customWidth="1"/>
    <col min="5091" max="5091" width="6.7109375" style="159" customWidth="1"/>
    <col min="5092" max="5092" width="14.28515625" style="159" customWidth="1"/>
    <col min="5093" max="5093" width="9.85546875" style="159" bestFit="1" customWidth="1"/>
    <col min="5094" max="5094" width="8" style="159" customWidth="1"/>
    <col min="5095" max="5095" width="6.85546875" style="159" customWidth="1"/>
    <col min="5096" max="5109" width="9.140625" style="159"/>
    <col min="5110" max="5110" width="10.85546875" style="159" customWidth="1"/>
    <col min="5111" max="5114" width="9.140625" style="159"/>
    <col min="5115" max="5115" width="10.140625" style="159" bestFit="1" customWidth="1"/>
    <col min="5116" max="5335" width="9.140625" style="159"/>
    <col min="5336" max="5336" width="25.42578125" style="159" customWidth="1"/>
    <col min="5337" max="5337" width="7.5703125" style="159" customWidth="1"/>
    <col min="5338" max="5338" width="8.140625" style="159" customWidth="1"/>
    <col min="5339" max="5340" width="7.28515625" style="159" customWidth="1"/>
    <col min="5341" max="5341" width="9.85546875" style="159" customWidth="1"/>
    <col min="5342" max="5342" width="9.5703125" style="159" customWidth="1"/>
    <col min="5343" max="5343" width="7.140625" style="159" customWidth="1"/>
    <col min="5344" max="5344" width="7.28515625" style="159" customWidth="1"/>
    <col min="5345" max="5345" width="8.140625" style="159" customWidth="1"/>
    <col min="5346" max="5346" width="7.42578125" style="159" customWidth="1"/>
    <col min="5347" max="5347" width="6.7109375" style="159" customWidth="1"/>
    <col min="5348" max="5348" width="14.28515625" style="159" customWidth="1"/>
    <col min="5349" max="5349" width="9.85546875" style="159" bestFit="1" customWidth="1"/>
    <col min="5350" max="5350" width="8" style="159" customWidth="1"/>
    <col min="5351" max="5351" width="6.85546875" style="159" customWidth="1"/>
    <col min="5352" max="5365" width="9.140625" style="159"/>
    <col min="5366" max="5366" width="10.85546875" style="159" customWidth="1"/>
    <col min="5367" max="5370" width="9.140625" style="159"/>
    <col min="5371" max="5371" width="10.140625" style="159" bestFit="1" customWidth="1"/>
    <col min="5372" max="5591" width="9.140625" style="159"/>
    <col min="5592" max="5592" width="25.42578125" style="159" customWidth="1"/>
    <col min="5593" max="5593" width="7.5703125" style="159" customWidth="1"/>
    <col min="5594" max="5594" width="8.140625" style="159" customWidth="1"/>
    <col min="5595" max="5596" width="7.28515625" style="159" customWidth="1"/>
    <col min="5597" max="5597" width="9.85546875" style="159" customWidth="1"/>
    <col min="5598" max="5598" width="9.5703125" style="159" customWidth="1"/>
    <col min="5599" max="5599" width="7.140625" style="159" customWidth="1"/>
    <col min="5600" max="5600" width="7.28515625" style="159" customWidth="1"/>
    <col min="5601" max="5601" width="8.140625" style="159" customWidth="1"/>
    <col min="5602" max="5602" width="7.42578125" style="159" customWidth="1"/>
    <col min="5603" max="5603" width="6.7109375" style="159" customWidth="1"/>
    <col min="5604" max="5604" width="14.28515625" style="159" customWidth="1"/>
    <col min="5605" max="5605" width="9.85546875" style="159" bestFit="1" customWidth="1"/>
    <col min="5606" max="5606" width="8" style="159" customWidth="1"/>
    <col min="5607" max="5607" width="6.85546875" style="159" customWidth="1"/>
    <col min="5608" max="5621" width="9.140625" style="159"/>
    <col min="5622" max="5622" width="10.85546875" style="159" customWidth="1"/>
    <col min="5623" max="5626" width="9.140625" style="159"/>
    <col min="5627" max="5627" width="10.140625" style="159" bestFit="1" customWidth="1"/>
    <col min="5628" max="5847" width="9.140625" style="159"/>
    <col min="5848" max="5848" width="25.42578125" style="159" customWidth="1"/>
    <col min="5849" max="5849" width="7.5703125" style="159" customWidth="1"/>
    <col min="5850" max="5850" width="8.140625" style="159" customWidth="1"/>
    <col min="5851" max="5852" width="7.28515625" style="159" customWidth="1"/>
    <col min="5853" max="5853" width="9.85546875" style="159" customWidth="1"/>
    <col min="5854" max="5854" width="9.5703125" style="159" customWidth="1"/>
    <col min="5855" max="5855" width="7.140625" style="159" customWidth="1"/>
    <col min="5856" max="5856" width="7.28515625" style="159" customWidth="1"/>
    <col min="5857" max="5857" width="8.140625" style="159" customWidth="1"/>
    <col min="5858" max="5858" width="7.42578125" style="159" customWidth="1"/>
    <col min="5859" max="5859" width="6.7109375" style="159" customWidth="1"/>
    <col min="5860" max="5860" width="14.28515625" style="159" customWidth="1"/>
    <col min="5861" max="5861" width="9.85546875" style="159" bestFit="1" customWidth="1"/>
    <col min="5862" max="5862" width="8" style="159" customWidth="1"/>
    <col min="5863" max="5863" width="6.85546875" style="159" customWidth="1"/>
    <col min="5864" max="5877" width="9.140625" style="159"/>
    <col min="5878" max="5878" width="10.85546875" style="159" customWidth="1"/>
    <col min="5879" max="5882" width="9.140625" style="159"/>
    <col min="5883" max="5883" width="10.140625" style="159" bestFit="1" customWidth="1"/>
    <col min="5884" max="6103" width="9.140625" style="159"/>
    <col min="6104" max="6104" width="25.42578125" style="159" customWidth="1"/>
    <col min="6105" max="6105" width="7.5703125" style="159" customWidth="1"/>
    <col min="6106" max="6106" width="8.140625" style="159" customWidth="1"/>
    <col min="6107" max="6108" width="7.28515625" style="159" customWidth="1"/>
    <col min="6109" max="6109" width="9.85546875" style="159" customWidth="1"/>
    <col min="6110" max="6110" width="9.5703125" style="159" customWidth="1"/>
    <col min="6111" max="6111" width="7.140625" style="159" customWidth="1"/>
    <col min="6112" max="6112" width="7.28515625" style="159" customWidth="1"/>
    <col min="6113" max="6113" width="8.140625" style="159" customWidth="1"/>
    <col min="6114" max="6114" width="7.42578125" style="159" customWidth="1"/>
    <col min="6115" max="6115" width="6.7109375" style="159" customWidth="1"/>
    <col min="6116" max="6116" width="14.28515625" style="159" customWidth="1"/>
    <col min="6117" max="6117" width="9.85546875" style="159" bestFit="1" customWidth="1"/>
    <col min="6118" max="6118" width="8" style="159" customWidth="1"/>
    <col min="6119" max="6119" width="6.85546875" style="159" customWidth="1"/>
    <col min="6120" max="6133" width="9.140625" style="159"/>
    <col min="6134" max="6134" width="10.85546875" style="159" customWidth="1"/>
    <col min="6135" max="6138" width="9.140625" style="159"/>
    <col min="6139" max="6139" width="10.140625" style="159" bestFit="1" customWidth="1"/>
    <col min="6140" max="6359" width="9.140625" style="159"/>
    <col min="6360" max="6360" width="25.42578125" style="159" customWidth="1"/>
    <col min="6361" max="6361" width="7.5703125" style="159" customWidth="1"/>
    <col min="6362" max="6362" width="8.140625" style="159" customWidth="1"/>
    <col min="6363" max="6364" width="7.28515625" style="159" customWidth="1"/>
    <col min="6365" max="6365" width="9.85546875" style="159" customWidth="1"/>
    <col min="6366" max="6366" width="9.5703125" style="159" customWidth="1"/>
    <col min="6367" max="6367" width="7.140625" style="159" customWidth="1"/>
    <col min="6368" max="6368" width="7.28515625" style="159" customWidth="1"/>
    <col min="6369" max="6369" width="8.140625" style="159" customWidth="1"/>
    <col min="6370" max="6370" width="7.42578125" style="159" customWidth="1"/>
    <col min="6371" max="6371" width="6.7109375" style="159" customWidth="1"/>
    <col min="6372" max="6372" width="14.28515625" style="159" customWidth="1"/>
    <col min="6373" max="6373" width="9.85546875" style="159" bestFit="1" customWidth="1"/>
    <col min="6374" max="6374" width="8" style="159" customWidth="1"/>
    <col min="6375" max="6375" width="6.85546875" style="159" customWidth="1"/>
    <col min="6376" max="6389" width="9.140625" style="159"/>
    <col min="6390" max="6390" width="10.85546875" style="159" customWidth="1"/>
    <col min="6391" max="6394" width="9.140625" style="159"/>
    <col min="6395" max="6395" width="10.140625" style="159" bestFit="1" customWidth="1"/>
    <col min="6396" max="6615" width="9.140625" style="159"/>
    <col min="6616" max="6616" width="25.42578125" style="159" customWidth="1"/>
    <col min="6617" max="6617" width="7.5703125" style="159" customWidth="1"/>
    <col min="6618" max="6618" width="8.140625" style="159" customWidth="1"/>
    <col min="6619" max="6620" width="7.28515625" style="159" customWidth="1"/>
    <col min="6621" max="6621" width="9.85546875" style="159" customWidth="1"/>
    <col min="6622" max="6622" width="9.5703125" style="159" customWidth="1"/>
    <col min="6623" max="6623" width="7.140625" style="159" customWidth="1"/>
    <col min="6624" max="6624" width="7.28515625" style="159" customWidth="1"/>
    <col min="6625" max="6625" width="8.140625" style="159" customWidth="1"/>
    <col min="6626" max="6626" width="7.42578125" style="159" customWidth="1"/>
    <col min="6627" max="6627" width="6.7109375" style="159" customWidth="1"/>
    <col min="6628" max="6628" width="14.28515625" style="159" customWidth="1"/>
    <col min="6629" max="6629" width="9.85546875" style="159" bestFit="1" customWidth="1"/>
    <col min="6630" max="6630" width="8" style="159" customWidth="1"/>
    <col min="6631" max="6631" width="6.85546875" style="159" customWidth="1"/>
    <col min="6632" max="6645" width="9.140625" style="159"/>
    <col min="6646" max="6646" width="10.85546875" style="159" customWidth="1"/>
    <col min="6647" max="6650" width="9.140625" style="159"/>
    <col min="6651" max="6651" width="10.140625" style="159" bestFit="1" customWidth="1"/>
    <col min="6652" max="6871" width="9.140625" style="159"/>
    <col min="6872" max="6872" width="25.42578125" style="159" customWidth="1"/>
    <col min="6873" max="6873" width="7.5703125" style="159" customWidth="1"/>
    <col min="6874" max="6874" width="8.140625" style="159" customWidth="1"/>
    <col min="6875" max="6876" width="7.28515625" style="159" customWidth="1"/>
    <col min="6877" max="6877" width="9.85546875" style="159" customWidth="1"/>
    <col min="6878" max="6878" width="9.5703125" style="159" customWidth="1"/>
    <col min="6879" max="6879" width="7.140625" style="159" customWidth="1"/>
    <col min="6880" max="6880" width="7.28515625" style="159" customWidth="1"/>
    <col min="6881" max="6881" width="8.140625" style="159" customWidth="1"/>
    <col min="6882" max="6882" width="7.42578125" style="159" customWidth="1"/>
    <col min="6883" max="6883" width="6.7109375" style="159" customWidth="1"/>
    <col min="6884" max="6884" width="14.28515625" style="159" customWidth="1"/>
    <col min="6885" max="6885" width="9.85546875" style="159" bestFit="1" customWidth="1"/>
    <col min="6886" max="6886" width="8" style="159" customWidth="1"/>
    <col min="6887" max="6887" width="6.85546875" style="159" customWidth="1"/>
    <col min="6888" max="6901" width="9.140625" style="159"/>
    <col min="6902" max="6902" width="10.85546875" style="159" customWidth="1"/>
    <col min="6903" max="6906" width="9.140625" style="159"/>
    <col min="6907" max="6907" width="10.140625" style="159" bestFit="1" customWidth="1"/>
    <col min="6908" max="7127" width="9.140625" style="159"/>
    <col min="7128" max="7128" width="25.42578125" style="159" customWidth="1"/>
    <col min="7129" max="7129" width="7.5703125" style="159" customWidth="1"/>
    <col min="7130" max="7130" width="8.140625" style="159" customWidth="1"/>
    <col min="7131" max="7132" width="7.28515625" style="159" customWidth="1"/>
    <col min="7133" max="7133" width="9.85546875" style="159" customWidth="1"/>
    <col min="7134" max="7134" width="9.5703125" style="159" customWidth="1"/>
    <col min="7135" max="7135" width="7.140625" style="159" customWidth="1"/>
    <col min="7136" max="7136" width="7.28515625" style="159" customWidth="1"/>
    <col min="7137" max="7137" width="8.140625" style="159" customWidth="1"/>
    <col min="7138" max="7138" width="7.42578125" style="159" customWidth="1"/>
    <col min="7139" max="7139" width="6.7109375" style="159" customWidth="1"/>
    <col min="7140" max="7140" width="14.28515625" style="159" customWidth="1"/>
    <col min="7141" max="7141" width="9.85546875" style="159" bestFit="1" customWidth="1"/>
    <col min="7142" max="7142" width="8" style="159" customWidth="1"/>
    <col min="7143" max="7143" width="6.85546875" style="159" customWidth="1"/>
    <col min="7144" max="7157" width="9.140625" style="159"/>
    <col min="7158" max="7158" width="10.85546875" style="159" customWidth="1"/>
    <col min="7159" max="7162" width="9.140625" style="159"/>
    <col min="7163" max="7163" width="10.140625" style="159" bestFit="1" customWidth="1"/>
    <col min="7164" max="7383" width="9.140625" style="159"/>
    <col min="7384" max="7384" width="25.42578125" style="159" customWidth="1"/>
    <col min="7385" max="7385" width="7.5703125" style="159" customWidth="1"/>
    <col min="7386" max="7386" width="8.140625" style="159" customWidth="1"/>
    <col min="7387" max="7388" width="7.28515625" style="159" customWidth="1"/>
    <col min="7389" max="7389" width="9.85546875" style="159" customWidth="1"/>
    <col min="7390" max="7390" width="9.5703125" style="159" customWidth="1"/>
    <col min="7391" max="7391" width="7.140625" style="159" customWidth="1"/>
    <col min="7392" max="7392" width="7.28515625" style="159" customWidth="1"/>
    <col min="7393" max="7393" width="8.140625" style="159" customWidth="1"/>
    <col min="7394" max="7394" width="7.42578125" style="159" customWidth="1"/>
    <col min="7395" max="7395" width="6.7109375" style="159" customWidth="1"/>
    <col min="7396" max="7396" width="14.28515625" style="159" customWidth="1"/>
    <col min="7397" max="7397" width="9.85546875" style="159" bestFit="1" customWidth="1"/>
    <col min="7398" max="7398" width="8" style="159" customWidth="1"/>
    <col min="7399" max="7399" width="6.85546875" style="159" customWidth="1"/>
    <col min="7400" max="7413" width="9.140625" style="159"/>
    <col min="7414" max="7414" width="10.85546875" style="159" customWidth="1"/>
    <col min="7415" max="7418" width="9.140625" style="159"/>
    <col min="7419" max="7419" width="10.140625" style="159" bestFit="1" customWidth="1"/>
    <col min="7420" max="7639" width="9.140625" style="159"/>
    <col min="7640" max="7640" width="25.42578125" style="159" customWidth="1"/>
    <col min="7641" max="7641" width="7.5703125" style="159" customWidth="1"/>
    <col min="7642" max="7642" width="8.140625" style="159" customWidth="1"/>
    <col min="7643" max="7644" width="7.28515625" style="159" customWidth="1"/>
    <col min="7645" max="7645" width="9.85546875" style="159" customWidth="1"/>
    <col min="7646" max="7646" width="9.5703125" style="159" customWidth="1"/>
    <col min="7647" max="7647" width="7.140625" style="159" customWidth="1"/>
    <col min="7648" max="7648" width="7.28515625" style="159" customWidth="1"/>
    <col min="7649" max="7649" width="8.140625" style="159" customWidth="1"/>
    <col min="7650" max="7650" width="7.42578125" style="159" customWidth="1"/>
    <col min="7651" max="7651" width="6.7109375" style="159" customWidth="1"/>
    <col min="7652" max="7652" width="14.28515625" style="159" customWidth="1"/>
    <col min="7653" max="7653" width="9.85546875" style="159" bestFit="1" customWidth="1"/>
    <col min="7654" max="7654" width="8" style="159" customWidth="1"/>
    <col min="7655" max="7655" width="6.85546875" style="159" customWidth="1"/>
    <col min="7656" max="7669" width="9.140625" style="159"/>
    <col min="7670" max="7670" width="10.85546875" style="159" customWidth="1"/>
    <col min="7671" max="7674" width="9.140625" style="159"/>
    <col min="7675" max="7675" width="10.140625" style="159" bestFit="1" customWidth="1"/>
    <col min="7676" max="7895" width="9.140625" style="159"/>
    <col min="7896" max="7896" width="25.42578125" style="159" customWidth="1"/>
    <col min="7897" max="7897" width="7.5703125" style="159" customWidth="1"/>
    <col min="7898" max="7898" width="8.140625" style="159" customWidth="1"/>
    <col min="7899" max="7900" width="7.28515625" style="159" customWidth="1"/>
    <col min="7901" max="7901" width="9.85546875" style="159" customWidth="1"/>
    <col min="7902" max="7902" width="9.5703125" style="159" customWidth="1"/>
    <col min="7903" max="7903" width="7.140625" style="159" customWidth="1"/>
    <col min="7904" max="7904" width="7.28515625" style="159" customWidth="1"/>
    <col min="7905" max="7905" width="8.140625" style="159" customWidth="1"/>
    <col min="7906" max="7906" width="7.42578125" style="159" customWidth="1"/>
    <col min="7907" max="7907" width="6.7109375" style="159" customWidth="1"/>
    <col min="7908" max="7908" width="14.28515625" style="159" customWidth="1"/>
    <col min="7909" max="7909" width="9.85546875" style="159" bestFit="1" customWidth="1"/>
    <col min="7910" max="7910" width="8" style="159" customWidth="1"/>
    <col min="7911" max="7911" width="6.85546875" style="159" customWidth="1"/>
    <col min="7912" max="7925" width="9.140625" style="159"/>
    <col min="7926" max="7926" width="10.85546875" style="159" customWidth="1"/>
    <col min="7927" max="7930" width="9.140625" style="159"/>
    <col min="7931" max="7931" width="10.140625" style="159" bestFit="1" customWidth="1"/>
    <col min="7932" max="8151" width="9.140625" style="159"/>
    <col min="8152" max="8152" width="25.42578125" style="159" customWidth="1"/>
    <col min="8153" max="8153" width="7.5703125" style="159" customWidth="1"/>
    <col min="8154" max="8154" width="8.140625" style="159" customWidth="1"/>
    <col min="8155" max="8156" width="7.28515625" style="159" customWidth="1"/>
    <col min="8157" max="8157" width="9.85546875" style="159" customWidth="1"/>
    <col min="8158" max="8158" width="9.5703125" style="159" customWidth="1"/>
    <col min="8159" max="8159" width="7.140625" style="159" customWidth="1"/>
    <col min="8160" max="8160" width="7.28515625" style="159" customWidth="1"/>
    <col min="8161" max="8161" width="8.140625" style="159" customWidth="1"/>
    <col min="8162" max="8162" width="7.42578125" style="159" customWidth="1"/>
    <col min="8163" max="8163" width="6.7109375" style="159" customWidth="1"/>
    <col min="8164" max="8164" width="14.28515625" style="159" customWidth="1"/>
    <col min="8165" max="8165" width="9.85546875" style="159" bestFit="1" customWidth="1"/>
    <col min="8166" max="8166" width="8" style="159" customWidth="1"/>
    <col min="8167" max="8167" width="6.85546875" style="159" customWidth="1"/>
    <col min="8168" max="8181" width="9.140625" style="159"/>
    <col min="8182" max="8182" width="10.85546875" style="159" customWidth="1"/>
    <col min="8183" max="8186" width="9.140625" style="159"/>
    <col min="8187" max="8187" width="10.140625" style="159" bestFit="1" customWidth="1"/>
    <col min="8188" max="8407" width="9.140625" style="159"/>
    <col min="8408" max="8408" width="25.42578125" style="159" customWidth="1"/>
    <col min="8409" max="8409" width="7.5703125" style="159" customWidth="1"/>
    <col min="8410" max="8410" width="8.140625" style="159" customWidth="1"/>
    <col min="8411" max="8412" width="7.28515625" style="159" customWidth="1"/>
    <col min="8413" max="8413" width="9.85546875" style="159" customWidth="1"/>
    <col min="8414" max="8414" width="9.5703125" style="159" customWidth="1"/>
    <col min="8415" max="8415" width="7.140625" style="159" customWidth="1"/>
    <col min="8416" max="8416" width="7.28515625" style="159" customWidth="1"/>
    <col min="8417" max="8417" width="8.140625" style="159" customWidth="1"/>
    <col min="8418" max="8418" width="7.42578125" style="159" customWidth="1"/>
    <col min="8419" max="8419" width="6.7109375" style="159" customWidth="1"/>
    <col min="8420" max="8420" width="14.28515625" style="159" customWidth="1"/>
    <col min="8421" max="8421" width="9.85546875" style="159" bestFit="1" customWidth="1"/>
    <col min="8422" max="8422" width="8" style="159" customWidth="1"/>
    <col min="8423" max="8423" width="6.85546875" style="159" customWidth="1"/>
    <col min="8424" max="8437" width="9.140625" style="159"/>
    <col min="8438" max="8438" width="10.85546875" style="159" customWidth="1"/>
    <col min="8439" max="8442" width="9.140625" style="159"/>
    <col min="8443" max="8443" width="10.140625" style="159" bestFit="1" customWidth="1"/>
    <col min="8444" max="8663" width="9.140625" style="159"/>
    <col min="8664" max="8664" width="25.42578125" style="159" customWidth="1"/>
    <col min="8665" max="8665" width="7.5703125" style="159" customWidth="1"/>
    <col min="8666" max="8666" width="8.140625" style="159" customWidth="1"/>
    <col min="8667" max="8668" width="7.28515625" style="159" customWidth="1"/>
    <col min="8669" max="8669" width="9.85546875" style="159" customWidth="1"/>
    <col min="8670" max="8670" width="9.5703125" style="159" customWidth="1"/>
    <col min="8671" max="8671" width="7.140625" style="159" customWidth="1"/>
    <col min="8672" max="8672" width="7.28515625" style="159" customWidth="1"/>
    <col min="8673" max="8673" width="8.140625" style="159" customWidth="1"/>
    <col min="8674" max="8674" width="7.42578125" style="159" customWidth="1"/>
    <col min="8675" max="8675" width="6.7109375" style="159" customWidth="1"/>
    <col min="8676" max="8676" width="14.28515625" style="159" customWidth="1"/>
    <col min="8677" max="8677" width="9.85546875" style="159" bestFit="1" customWidth="1"/>
    <col min="8678" max="8678" width="8" style="159" customWidth="1"/>
    <col min="8679" max="8679" width="6.85546875" style="159" customWidth="1"/>
    <col min="8680" max="8693" width="9.140625" style="159"/>
    <col min="8694" max="8694" width="10.85546875" style="159" customWidth="1"/>
    <col min="8695" max="8698" width="9.140625" style="159"/>
    <col min="8699" max="8699" width="10.140625" style="159" bestFit="1" customWidth="1"/>
    <col min="8700" max="8919" width="9.140625" style="159"/>
    <col min="8920" max="8920" width="25.42578125" style="159" customWidth="1"/>
    <col min="8921" max="8921" width="7.5703125" style="159" customWidth="1"/>
    <col min="8922" max="8922" width="8.140625" style="159" customWidth="1"/>
    <col min="8923" max="8924" width="7.28515625" style="159" customWidth="1"/>
    <col min="8925" max="8925" width="9.85546875" style="159" customWidth="1"/>
    <col min="8926" max="8926" width="9.5703125" style="159" customWidth="1"/>
    <col min="8927" max="8927" width="7.140625" style="159" customWidth="1"/>
    <col min="8928" max="8928" width="7.28515625" style="159" customWidth="1"/>
    <col min="8929" max="8929" width="8.140625" style="159" customWidth="1"/>
    <col min="8930" max="8930" width="7.42578125" style="159" customWidth="1"/>
    <col min="8931" max="8931" width="6.7109375" style="159" customWidth="1"/>
    <col min="8932" max="8932" width="14.28515625" style="159" customWidth="1"/>
    <col min="8933" max="8933" width="9.85546875" style="159" bestFit="1" customWidth="1"/>
    <col min="8934" max="8934" width="8" style="159" customWidth="1"/>
    <col min="8935" max="8935" width="6.85546875" style="159" customWidth="1"/>
    <col min="8936" max="8949" width="9.140625" style="159"/>
    <col min="8950" max="8950" width="10.85546875" style="159" customWidth="1"/>
    <col min="8951" max="8954" width="9.140625" style="159"/>
    <col min="8955" max="8955" width="10.140625" style="159" bestFit="1" customWidth="1"/>
    <col min="8956" max="9175" width="9.140625" style="159"/>
    <col min="9176" max="9176" width="25.42578125" style="159" customWidth="1"/>
    <col min="9177" max="9177" width="7.5703125" style="159" customWidth="1"/>
    <col min="9178" max="9178" width="8.140625" style="159" customWidth="1"/>
    <col min="9179" max="9180" width="7.28515625" style="159" customWidth="1"/>
    <col min="9181" max="9181" width="9.85546875" style="159" customWidth="1"/>
    <col min="9182" max="9182" width="9.5703125" style="159" customWidth="1"/>
    <col min="9183" max="9183" width="7.140625" style="159" customWidth="1"/>
    <col min="9184" max="9184" width="7.28515625" style="159" customWidth="1"/>
    <col min="9185" max="9185" width="8.140625" style="159" customWidth="1"/>
    <col min="9186" max="9186" width="7.42578125" style="159" customWidth="1"/>
    <col min="9187" max="9187" width="6.7109375" style="159" customWidth="1"/>
    <col min="9188" max="9188" width="14.28515625" style="159" customWidth="1"/>
    <col min="9189" max="9189" width="9.85546875" style="159" bestFit="1" customWidth="1"/>
    <col min="9190" max="9190" width="8" style="159" customWidth="1"/>
    <col min="9191" max="9191" width="6.85546875" style="159" customWidth="1"/>
    <col min="9192" max="9205" width="9.140625" style="159"/>
    <col min="9206" max="9206" width="10.85546875" style="159" customWidth="1"/>
    <col min="9207" max="9210" width="9.140625" style="159"/>
    <col min="9211" max="9211" width="10.140625" style="159" bestFit="1" customWidth="1"/>
    <col min="9212" max="9431" width="9.140625" style="159"/>
    <col min="9432" max="9432" width="25.42578125" style="159" customWidth="1"/>
    <col min="9433" max="9433" width="7.5703125" style="159" customWidth="1"/>
    <col min="9434" max="9434" width="8.140625" style="159" customWidth="1"/>
    <col min="9435" max="9436" width="7.28515625" style="159" customWidth="1"/>
    <col min="9437" max="9437" width="9.85546875" style="159" customWidth="1"/>
    <col min="9438" max="9438" width="9.5703125" style="159" customWidth="1"/>
    <col min="9439" max="9439" width="7.140625" style="159" customWidth="1"/>
    <col min="9440" max="9440" width="7.28515625" style="159" customWidth="1"/>
    <col min="9441" max="9441" width="8.140625" style="159" customWidth="1"/>
    <col min="9442" max="9442" width="7.42578125" style="159" customWidth="1"/>
    <col min="9443" max="9443" width="6.7109375" style="159" customWidth="1"/>
    <col min="9444" max="9444" width="14.28515625" style="159" customWidth="1"/>
    <col min="9445" max="9445" width="9.85546875" style="159" bestFit="1" customWidth="1"/>
    <col min="9446" max="9446" width="8" style="159" customWidth="1"/>
    <col min="9447" max="9447" width="6.85546875" style="159" customWidth="1"/>
    <col min="9448" max="9461" width="9.140625" style="159"/>
    <col min="9462" max="9462" width="10.85546875" style="159" customWidth="1"/>
    <col min="9463" max="9466" width="9.140625" style="159"/>
    <col min="9467" max="9467" width="10.140625" style="159" bestFit="1" customWidth="1"/>
    <col min="9468" max="9687" width="9.140625" style="159"/>
    <col min="9688" max="9688" width="25.42578125" style="159" customWidth="1"/>
    <col min="9689" max="9689" width="7.5703125" style="159" customWidth="1"/>
    <col min="9690" max="9690" width="8.140625" style="159" customWidth="1"/>
    <col min="9691" max="9692" width="7.28515625" style="159" customWidth="1"/>
    <col min="9693" max="9693" width="9.85546875" style="159" customWidth="1"/>
    <col min="9694" max="9694" width="9.5703125" style="159" customWidth="1"/>
    <col min="9695" max="9695" width="7.140625" style="159" customWidth="1"/>
    <col min="9696" max="9696" width="7.28515625" style="159" customWidth="1"/>
    <col min="9697" max="9697" width="8.140625" style="159" customWidth="1"/>
    <col min="9698" max="9698" width="7.42578125" style="159" customWidth="1"/>
    <col min="9699" max="9699" width="6.7109375" style="159" customWidth="1"/>
    <col min="9700" max="9700" width="14.28515625" style="159" customWidth="1"/>
    <col min="9701" max="9701" width="9.85546875" style="159" bestFit="1" customWidth="1"/>
    <col min="9702" max="9702" width="8" style="159" customWidth="1"/>
    <col min="9703" max="9703" width="6.85546875" style="159" customWidth="1"/>
    <col min="9704" max="9717" width="9.140625" style="159"/>
    <col min="9718" max="9718" width="10.85546875" style="159" customWidth="1"/>
    <col min="9719" max="9722" width="9.140625" style="159"/>
    <col min="9723" max="9723" width="10.140625" style="159" bestFit="1" customWidth="1"/>
    <col min="9724" max="9943" width="9.140625" style="159"/>
    <col min="9944" max="9944" width="25.42578125" style="159" customWidth="1"/>
    <col min="9945" max="9945" width="7.5703125" style="159" customWidth="1"/>
    <col min="9946" max="9946" width="8.140625" style="159" customWidth="1"/>
    <col min="9947" max="9948" width="7.28515625" style="159" customWidth="1"/>
    <col min="9949" max="9949" width="9.85546875" style="159" customWidth="1"/>
    <col min="9950" max="9950" width="9.5703125" style="159" customWidth="1"/>
    <col min="9951" max="9951" width="7.140625" style="159" customWidth="1"/>
    <col min="9952" max="9952" width="7.28515625" style="159" customWidth="1"/>
    <col min="9953" max="9953" width="8.140625" style="159" customWidth="1"/>
    <col min="9954" max="9954" width="7.42578125" style="159" customWidth="1"/>
    <col min="9955" max="9955" width="6.7109375" style="159" customWidth="1"/>
    <col min="9956" max="9956" width="14.28515625" style="159" customWidth="1"/>
    <col min="9957" max="9957" width="9.85546875" style="159" bestFit="1" customWidth="1"/>
    <col min="9958" max="9958" width="8" style="159" customWidth="1"/>
    <col min="9959" max="9959" width="6.85546875" style="159" customWidth="1"/>
    <col min="9960" max="9973" width="9.140625" style="159"/>
    <col min="9974" max="9974" width="10.85546875" style="159" customWidth="1"/>
    <col min="9975" max="9978" width="9.140625" style="159"/>
    <col min="9979" max="9979" width="10.140625" style="159" bestFit="1" customWidth="1"/>
    <col min="9980" max="10199" width="9.140625" style="159"/>
    <col min="10200" max="10200" width="25.42578125" style="159" customWidth="1"/>
    <col min="10201" max="10201" width="7.5703125" style="159" customWidth="1"/>
    <col min="10202" max="10202" width="8.140625" style="159" customWidth="1"/>
    <col min="10203" max="10204" width="7.28515625" style="159" customWidth="1"/>
    <col min="10205" max="10205" width="9.85546875" style="159" customWidth="1"/>
    <col min="10206" max="10206" width="9.5703125" style="159" customWidth="1"/>
    <col min="10207" max="10207" width="7.140625" style="159" customWidth="1"/>
    <col min="10208" max="10208" width="7.28515625" style="159" customWidth="1"/>
    <col min="10209" max="10209" width="8.140625" style="159" customWidth="1"/>
    <col min="10210" max="10210" width="7.42578125" style="159" customWidth="1"/>
    <col min="10211" max="10211" width="6.7109375" style="159" customWidth="1"/>
    <col min="10212" max="10212" width="14.28515625" style="159" customWidth="1"/>
    <col min="10213" max="10213" width="9.85546875" style="159" bestFit="1" customWidth="1"/>
    <col min="10214" max="10214" width="8" style="159" customWidth="1"/>
    <col min="10215" max="10215" width="6.85546875" style="159" customWidth="1"/>
    <col min="10216" max="10229" width="9.140625" style="159"/>
    <col min="10230" max="10230" width="10.85546875" style="159" customWidth="1"/>
    <col min="10231" max="10234" width="9.140625" style="159"/>
    <col min="10235" max="10235" width="10.140625" style="159" bestFit="1" customWidth="1"/>
    <col min="10236" max="10455" width="9.140625" style="159"/>
    <col min="10456" max="10456" width="25.42578125" style="159" customWidth="1"/>
    <col min="10457" max="10457" width="7.5703125" style="159" customWidth="1"/>
    <col min="10458" max="10458" width="8.140625" style="159" customWidth="1"/>
    <col min="10459" max="10460" width="7.28515625" style="159" customWidth="1"/>
    <col min="10461" max="10461" width="9.85546875" style="159" customWidth="1"/>
    <col min="10462" max="10462" width="9.5703125" style="159" customWidth="1"/>
    <col min="10463" max="10463" width="7.140625" style="159" customWidth="1"/>
    <col min="10464" max="10464" width="7.28515625" style="159" customWidth="1"/>
    <col min="10465" max="10465" width="8.140625" style="159" customWidth="1"/>
    <col min="10466" max="10466" width="7.42578125" style="159" customWidth="1"/>
    <col min="10467" max="10467" width="6.7109375" style="159" customWidth="1"/>
    <col min="10468" max="10468" width="14.28515625" style="159" customWidth="1"/>
    <col min="10469" max="10469" width="9.85546875" style="159" bestFit="1" customWidth="1"/>
    <col min="10470" max="10470" width="8" style="159" customWidth="1"/>
    <col min="10471" max="10471" width="6.85546875" style="159" customWidth="1"/>
    <col min="10472" max="10485" width="9.140625" style="159"/>
    <col min="10486" max="10486" width="10.85546875" style="159" customWidth="1"/>
    <col min="10487" max="10490" width="9.140625" style="159"/>
    <col min="10491" max="10491" width="10.140625" style="159" bestFit="1" customWidth="1"/>
    <col min="10492" max="10711" width="9.140625" style="159"/>
    <col min="10712" max="10712" width="25.42578125" style="159" customWidth="1"/>
    <col min="10713" max="10713" width="7.5703125" style="159" customWidth="1"/>
    <col min="10714" max="10714" width="8.140625" style="159" customWidth="1"/>
    <col min="10715" max="10716" width="7.28515625" style="159" customWidth="1"/>
    <col min="10717" max="10717" width="9.85546875" style="159" customWidth="1"/>
    <col min="10718" max="10718" width="9.5703125" style="159" customWidth="1"/>
    <col min="10719" max="10719" width="7.140625" style="159" customWidth="1"/>
    <col min="10720" max="10720" width="7.28515625" style="159" customWidth="1"/>
    <col min="10721" max="10721" width="8.140625" style="159" customWidth="1"/>
    <col min="10722" max="10722" width="7.42578125" style="159" customWidth="1"/>
    <col min="10723" max="10723" width="6.7109375" style="159" customWidth="1"/>
    <col min="10724" max="10724" width="14.28515625" style="159" customWidth="1"/>
    <col min="10725" max="10725" width="9.85546875" style="159" bestFit="1" customWidth="1"/>
    <col min="10726" max="10726" width="8" style="159" customWidth="1"/>
    <col min="10727" max="10727" width="6.85546875" style="159" customWidth="1"/>
    <col min="10728" max="10741" width="9.140625" style="159"/>
    <col min="10742" max="10742" width="10.85546875" style="159" customWidth="1"/>
    <col min="10743" max="10746" width="9.140625" style="159"/>
    <col min="10747" max="10747" width="10.140625" style="159" bestFit="1" customWidth="1"/>
    <col min="10748" max="10967" width="9.140625" style="159"/>
    <col min="10968" max="10968" width="25.42578125" style="159" customWidth="1"/>
    <col min="10969" max="10969" width="7.5703125" style="159" customWidth="1"/>
    <col min="10970" max="10970" width="8.140625" style="159" customWidth="1"/>
    <col min="10971" max="10972" width="7.28515625" style="159" customWidth="1"/>
    <col min="10973" max="10973" width="9.85546875" style="159" customWidth="1"/>
    <col min="10974" max="10974" width="9.5703125" style="159" customWidth="1"/>
    <col min="10975" max="10975" width="7.140625" style="159" customWidth="1"/>
    <col min="10976" max="10976" width="7.28515625" style="159" customWidth="1"/>
    <col min="10977" max="10977" width="8.140625" style="159" customWidth="1"/>
    <col min="10978" max="10978" width="7.42578125" style="159" customWidth="1"/>
    <col min="10979" max="10979" width="6.7109375" style="159" customWidth="1"/>
    <col min="10980" max="10980" width="14.28515625" style="159" customWidth="1"/>
    <col min="10981" max="10981" width="9.85546875" style="159" bestFit="1" customWidth="1"/>
    <col min="10982" max="10982" width="8" style="159" customWidth="1"/>
    <col min="10983" max="10983" width="6.85546875" style="159" customWidth="1"/>
    <col min="10984" max="10997" width="9.140625" style="159"/>
    <col min="10998" max="10998" width="10.85546875" style="159" customWidth="1"/>
    <col min="10999" max="11002" width="9.140625" style="159"/>
    <col min="11003" max="11003" width="10.140625" style="159" bestFit="1" customWidth="1"/>
    <col min="11004" max="11223" width="9.140625" style="159"/>
    <col min="11224" max="11224" width="25.42578125" style="159" customWidth="1"/>
    <col min="11225" max="11225" width="7.5703125" style="159" customWidth="1"/>
    <col min="11226" max="11226" width="8.140625" style="159" customWidth="1"/>
    <col min="11227" max="11228" width="7.28515625" style="159" customWidth="1"/>
    <col min="11229" max="11229" width="9.85546875" style="159" customWidth="1"/>
    <col min="11230" max="11230" width="9.5703125" style="159" customWidth="1"/>
    <col min="11231" max="11231" width="7.140625" style="159" customWidth="1"/>
    <col min="11232" max="11232" width="7.28515625" style="159" customWidth="1"/>
    <col min="11233" max="11233" width="8.140625" style="159" customWidth="1"/>
    <col min="11234" max="11234" width="7.42578125" style="159" customWidth="1"/>
    <col min="11235" max="11235" width="6.7109375" style="159" customWidth="1"/>
    <col min="11236" max="11236" width="14.28515625" style="159" customWidth="1"/>
    <col min="11237" max="11237" width="9.85546875" style="159" bestFit="1" customWidth="1"/>
    <col min="11238" max="11238" width="8" style="159" customWidth="1"/>
    <col min="11239" max="11239" width="6.85546875" style="159" customWidth="1"/>
    <col min="11240" max="11253" width="9.140625" style="159"/>
    <col min="11254" max="11254" width="10.85546875" style="159" customWidth="1"/>
    <col min="11255" max="11258" width="9.140625" style="159"/>
    <col min="11259" max="11259" width="10.140625" style="159" bestFit="1" customWidth="1"/>
    <col min="11260" max="11479" width="9.140625" style="159"/>
    <col min="11480" max="11480" width="25.42578125" style="159" customWidth="1"/>
    <col min="11481" max="11481" width="7.5703125" style="159" customWidth="1"/>
    <col min="11482" max="11482" width="8.140625" style="159" customWidth="1"/>
    <col min="11483" max="11484" width="7.28515625" style="159" customWidth="1"/>
    <col min="11485" max="11485" width="9.85546875" style="159" customWidth="1"/>
    <col min="11486" max="11486" width="9.5703125" style="159" customWidth="1"/>
    <col min="11487" max="11487" width="7.140625" style="159" customWidth="1"/>
    <col min="11488" max="11488" width="7.28515625" style="159" customWidth="1"/>
    <col min="11489" max="11489" width="8.140625" style="159" customWidth="1"/>
    <col min="11490" max="11490" width="7.42578125" style="159" customWidth="1"/>
    <col min="11491" max="11491" width="6.7109375" style="159" customWidth="1"/>
    <col min="11492" max="11492" width="14.28515625" style="159" customWidth="1"/>
    <col min="11493" max="11493" width="9.85546875" style="159" bestFit="1" customWidth="1"/>
    <col min="11494" max="11494" width="8" style="159" customWidth="1"/>
    <col min="11495" max="11495" width="6.85546875" style="159" customWidth="1"/>
    <col min="11496" max="11509" width="9.140625" style="159"/>
    <col min="11510" max="11510" width="10.85546875" style="159" customWidth="1"/>
    <col min="11511" max="11514" width="9.140625" style="159"/>
    <col min="11515" max="11515" width="10.140625" style="159" bestFit="1" customWidth="1"/>
    <col min="11516" max="11735" width="9.140625" style="159"/>
    <col min="11736" max="11736" width="25.42578125" style="159" customWidth="1"/>
    <col min="11737" max="11737" width="7.5703125" style="159" customWidth="1"/>
    <col min="11738" max="11738" width="8.140625" style="159" customWidth="1"/>
    <col min="11739" max="11740" width="7.28515625" style="159" customWidth="1"/>
    <col min="11741" max="11741" width="9.85546875" style="159" customWidth="1"/>
    <col min="11742" max="11742" width="9.5703125" style="159" customWidth="1"/>
    <col min="11743" max="11743" width="7.140625" style="159" customWidth="1"/>
    <col min="11744" max="11744" width="7.28515625" style="159" customWidth="1"/>
    <col min="11745" max="11745" width="8.140625" style="159" customWidth="1"/>
    <col min="11746" max="11746" width="7.42578125" style="159" customWidth="1"/>
    <col min="11747" max="11747" width="6.7109375" style="159" customWidth="1"/>
    <col min="11748" max="11748" width="14.28515625" style="159" customWidth="1"/>
    <col min="11749" max="11749" width="9.85546875" style="159" bestFit="1" customWidth="1"/>
    <col min="11750" max="11750" width="8" style="159" customWidth="1"/>
    <col min="11751" max="11751" width="6.85546875" style="159" customWidth="1"/>
    <col min="11752" max="11765" width="9.140625" style="159"/>
    <col min="11766" max="11766" width="10.85546875" style="159" customWidth="1"/>
    <col min="11767" max="11770" width="9.140625" style="159"/>
    <col min="11771" max="11771" width="10.140625" style="159" bestFit="1" customWidth="1"/>
    <col min="11772" max="11991" width="9.140625" style="159"/>
    <col min="11992" max="11992" width="25.42578125" style="159" customWidth="1"/>
    <col min="11993" max="11993" width="7.5703125" style="159" customWidth="1"/>
    <col min="11994" max="11994" width="8.140625" style="159" customWidth="1"/>
    <col min="11995" max="11996" width="7.28515625" style="159" customWidth="1"/>
    <col min="11997" max="11997" width="9.85546875" style="159" customWidth="1"/>
    <col min="11998" max="11998" width="9.5703125" style="159" customWidth="1"/>
    <col min="11999" max="11999" width="7.140625" style="159" customWidth="1"/>
    <col min="12000" max="12000" width="7.28515625" style="159" customWidth="1"/>
    <col min="12001" max="12001" width="8.140625" style="159" customWidth="1"/>
    <col min="12002" max="12002" width="7.42578125" style="159" customWidth="1"/>
    <col min="12003" max="12003" width="6.7109375" style="159" customWidth="1"/>
    <col min="12004" max="12004" width="14.28515625" style="159" customWidth="1"/>
    <col min="12005" max="12005" width="9.85546875" style="159" bestFit="1" customWidth="1"/>
    <col min="12006" max="12006" width="8" style="159" customWidth="1"/>
    <col min="12007" max="12007" width="6.85546875" style="159" customWidth="1"/>
    <col min="12008" max="12021" width="9.140625" style="159"/>
    <col min="12022" max="12022" width="10.85546875" style="159" customWidth="1"/>
    <col min="12023" max="12026" width="9.140625" style="159"/>
    <col min="12027" max="12027" width="10.140625" style="159" bestFit="1" customWidth="1"/>
    <col min="12028" max="12247" width="9.140625" style="159"/>
    <col min="12248" max="12248" width="25.42578125" style="159" customWidth="1"/>
    <col min="12249" max="12249" width="7.5703125" style="159" customWidth="1"/>
    <col min="12250" max="12250" width="8.140625" style="159" customWidth="1"/>
    <col min="12251" max="12252" width="7.28515625" style="159" customWidth="1"/>
    <col min="12253" max="12253" width="9.85546875" style="159" customWidth="1"/>
    <col min="12254" max="12254" width="9.5703125" style="159" customWidth="1"/>
    <col min="12255" max="12255" width="7.140625" style="159" customWidth="1"/>
    <col min="12256" max="12256" width="7.28515625" style="159" customWidth="1"/>
    <col min="12257" max="12257" width="8.140625" style="159" customWidth="1"/>
    <col min="12258" max="12258" width="7.42578125" style="159" customWidth="1"/>
    <col min="12259" max="12259" width="6.7109375" style="159" customWidth="1"/>
    <col min="12260" max="12260" width="14.28515625" style="159" customWidth="1"/>
    <col min="12261" max="12261" width="9.85546875" style="159" bestFit="1" customWidth="1"/>
    <col min="12262" max="12262" width="8" style="159" customWidth="1"/>
    <col min="12263" max="12263" width="6.85546875" style="159" customWidth="1"/>
    <col min="12264" max="12277" width="9.140625" style="159"/>
    <col min="12278" max="12278" width="10.85546875" style="159" customWidth="1"/>
    <col min="12279" max="12282" width="9.140625" style="159"/>
    <col min="12283" max="12283" width="10.140625" style="159" bestFit="1" customWidth="1"/>
    <col min="12284" max="12503" width="9.140625" style="159"/>
    <col min="12504" max="12504" width="25.42578125" style="159" customWidth="1"/>
    <col min="12505" max="12505" width="7.5703125" style="159" customWidth="1"/>
    <col min="12506" max="12506" width="8.140625" style="159" customWidth="1"/>
    <col min="12507" max="12508" width="7.28515625" style="159" customWidth="1"/>
    <col min="12509" max="12509" width="9.85546875" style="159" customWidth="1"/>
    <col min="12510" max="12510" width="9.5703125" style="159" customWidth="1"/>
    <col min="12511" max="12511" width="7.140625" style="159" customWidth="1"/>
    <col min="12512" max="12512" width="7.28515625" style="159" customWidth="1"/>
    <col min="12513" max="12513" width="8.140625" style="159" customWidth="1"/>
    <col min="12514" max="12514" width="7.42578125" style="159" customWidth="1"/>
    <col min="12515" max="12515" width="6.7109375" style="159" customWidth="1"/>
    <col min="12516" max="12516" width="14.28515625" style="159" customWidth="1"/>
    <col min="12517" max="12517" width="9.85546875" style="159" bestFit="1" customWidth="1"/>
    <col min="12518" max="12518" width="8" style="159" customWidth="1"/>
    <col min="12519" max="12519" width="6.85546875" style="159" customWidth="1"/>
    <col min="12520" max="12533" width="9.140625" style="159"/>
    <col min="12534" max="12534" width="10.85546875" style="159" customWidth="1"/>
    <col min="12535" max="12538" width="9.140625" style="159"/>
    <col min="12539" max="12539" width="10.140625" style="159" bestFit="1" customWidth="1"/>
    <col min="12540" max="12759" width="9.140625" style="159"/>
    <col min="12760" max="12760" width="25.42578125" style="159" customWidth="1"/>
    <col min="12761" max="12761" width="7.5703125" style="159" customWidth="1"/>
    <col min="12762" max="12762" width="8.140625" style="159" customWidth="1"/>
    <col min="12763" max="12764" width="7.28515625" style="159" customWidth="1"/>
    <col min="12765" max="12765" width="9.85546875" style="159" customWidth="1"/>
    <col min="12766" max="12766" width="9.5703125" style="159" customWidth="1"/>
    <col min="12767" max="12767" width="7.140625" style="159" customWidth="1"/>
    <col min="12768" max="12768" width="7.28515625" style="159" customWidth="1"/>
    <col min="12769" max="12769" width="8.140625" style="159" customWidth="1"/>
    <col min="12770" max="12770" width="7.42578125" style="159" customWidth="1"/>
    <col min="12771" max="12771" width="6.7109375" style="159" customWidth="1"/>
    <col min="12772" max="12772" width="14.28515625" style="159" customWidth="1"/>
    <col min="12773" max="12773" width="9.85546875" style="159" bestFit="1" customWidth="1"/>
    <col min="12774" max="12774" width="8" style="159" customWidth="1"/>
    <col min="12775" max="12775" width="6.85546875" style="159" customWidth="1"/>
    <col min="12776" max="12789" width="9.140625" style="159"/>
    <col min="12790" max="12790" width="10.85546875" style="159" customWidth="1"/>
    <col min="12791" max="12794" width="9.140625" style="159"/>
    <col min="12795" max="12795" width="10.140625" style="159" bestFit="1" customWidth="1"/>
    <col min="12796" max="13015" width="9.140625" style="159"/>
    <col min="13016" max="13016" width="25.42578125" style="159" customWidth="1"/>
    <col min="13017" max="13017" width="7.5703125" style="159" customWidth="1"/>
    <col min="13018" max="13018" width="8.140625" style="159" customWidth="1"/>
    <col min="13019" max="13020" width="7.28515625" style="159" customWidth="1"/>
    <col min="13021" max="13021" width="9.85546875" style="159" customWidth="1"/>
    <col min="13022" max="13022" width="9.5703125" style="159" customWidth="1"/>
    <col min="13023" max="13023" width="7.140625" style="159" customWidth="1"/>
    <col min="13024" max="13024" width="7.28515625" style="159" customWidth="1"/>
    <col min="13025" max="13025" width="8.140625" style="159" customWidth="1"/>
    <col min="13026" max="13026" width="7.42578125" style="159" customWidth="1"/>
    <col min="13027" max="13027" width="6.7109375" style="159" customWidth="1"/>
    <col min="13028" max="13028" width="14.28515625" style="159" customWidth="1"/>
    <col min="13029" max="13029" width="9.85546875" style="159" bestFit="1" customWidth="1"/>
    <col min="13030" max="13030" width="8" style="159" customWidth="1"/>
    <col min="13031" max="13031" width="6.85546875" style="159" customWidth="1"/>
    <col min="13032" max="13045" width="9.140625" style="159"/>
    <col min="13046" max="13046" width="10.85546875" style="159" customWidth="1"/>
    <col min="13047" max="13050" width="9.140625" style="159"/>
    <col min="13051" max="13051" width="10.140625" style="159" bestFit="1" customWidth="1"/>
    <col min="13052" max="13271" width="9.140625" style="159"/>
    <col min="13272" max="13272" width="25.42578125" style="159" customWidth="1"/>
    <col min="13273" max="13273" width="7.5703125" style="159" customWidth="1"/>
    <col min="13274" max="13274" width="8.140625" style="159" customWidth="1"/>
    <col min="13275" max="13276" width="7.28515625" style="159" customWidth="1"/>
    <col min="13277" max="13277" width="9.85546875" style="159" customWidth="1"/>
    <col min="13278" max="13278" width="9.5703125" style="159" customWidth="1"/>
    <col min="13279" max="13279" width="7.140625" style="159" customWidth="1"/>
    <col min="13280" max="13280" width="7.28515625" style="159" customWidth="1"/>
    <col min="13281" max="13281" width="8.140625" style="159" customWidth="1"/>
    <col min="13282" max="13282" width="7.42578125" style="159" customWidth="1"/>
    <col min="13283" max="13283" width="6.7109375" style="159" customWidth="1"/>
    <col min="13284" max="13284" width="14.28515625" style="159" customWidth="1"/>
    <col min="13285" max="13285" width="9.85546875" style="159" bestFit="1" customWidth="1"/>
    <col min="13286" max="13286" width="8" style="159" customWidth="1"/>
    <col min="13287" max="13287" width="6.85546875" style="159" customWidth="1"/>
    <col min="13288" max="13301" width="9.140625" style="159"/>
    <col min="13302" max="13302" width="10.85546875" style="159" customWidth="1"/>
    <col min="13303" max="13306" width="9.140625" style="159"/>
    <col min="13307" max="13307" width="10.140625" style="159" bestFit="1" customWidth="1"/>
    <col min="13308" max="13527" width="9.140625" style="159"/>
    <col min="13528" max="13528" width="25.42578125" style="159" customWidth="1"/>
    <col min="13529" max="13529" width="7.5703125" style="159" customWidth="1"/>
    <col min="13530" max="13530" width="8.140625" style="159" customWidth="1"/>
    <col min="13531" max="13532" width="7.28515625" style="159" customWidth="1"/>
    <col min="13533" max="13533" width="9.85546875" style="159" customWidth="1"/>
    <col min="13534" max="13534" width="9.5703125" style="159" customWidth="1"/>
    <col min="13535" max="13535" width="7.140625" style="159" customWidth="1"/>
    <col min="13536" max="13536" width="7.28515625" style="159" customWidth="1"/>
    <col min="13537" max="13537" width="8.140625" style="159" customWidth="1"/>
    <col min="13538" max="13538" width="7.42578125" style="159" customWidth="1"/>
    <col min="13539" max="13539" width="6.7109375" style="159" customWidth="1"/>
    <col min="13540" max="13540" width="14.28515625" style="159" customWidth="1"/>
    <col min="13541" max="13541" width="9.85546875" style="159" bestFit="1" customWidth="1"/>
    <col min="13542" max="13542" width="8" style="159" customWidth="1"/>
    <col min="13543" max="13543" width="6.85546875" style="159" customWidth="1"/>
    <col min="13544" max="13557" width="9.140625" style="159"/>
    <col min="13558" max="13558" width="10.85546875" style="159" customWidth="1"/>
    <col min="13559" max="13562" width="9.140625" style="159"/>
    <col min="13563" max="13563" width="10.140625" style="159" bestFit="1" customWidth="1"/>
    <col min="13564" max="13783" width="9.140625" style="159"/>
    <col min="13784" max="13784" width="25.42578125" style="159" customWidth="1"/>
    <col min="13785" max="13785" width="7.5703125" style="159" customWidth="1"/>
    <col min="13786" max="13786" width="8.140625" style="159" customWidth="1"/>
    <col min="13787" max="13788" width="7.28515625" style="159" customWidth="1"/>
    <col min="13789" max="13789" width="9.85546875" style="159" customWidth="1"/>
    <col min="13790" max="13790" width="9.5703125" style="159" customWidth="1"/>
    <col min="13791" max="13791" width="7.140625" style="159" customWidth="1"/>
    <col min="13792" max="13792" width="7.28515625" style="159" customWidth="1"/>
    <col min="13793" max="13793" width="8.140625" style="159" customWidth="1"/>
    <col min="13794" max="13794" width="7.42578125" style="159" customWidth="1"/>
    <col min="13795" max="13795" width="6.7109375" style="159" customWidth="1"/>
    <col min="13796" max="13796" width="14.28515625" style="159" customWidth="1"/>
    <col min="13797" max="13797" width="9.85546875" style="159" bestFit="1" customWidth="1"/>
    <col min="13798" max="13798" width="8" style="159" customWidth="1"/>
    <col min="13799" max="13799" width="6.85546875" style="159" customWidth="1"/>
    <col min="13800" max="13813" width="9.140625" style="159"/>
    <col min="13814" max="13814" width="10.85546875" style="159" customWidth="1"/>
    <col min="13815" max="13818" width="9.140625" style="159"/>
    <col min="13819" max="13819" width="10.140625" style="159" bestFit="1" customWidth="1"/>
    <col min="13820" max="14039" width="9.140625" style="159"/>
    <col min="14040" max="14040" width="25.42578125" style="159" customWidth="1"/>
    <col min="14041" max="14041" width="7.5703125" style="159" customWidth="1"/>
    <col min="14042" max="14042" width="8.140625" style="159" customWidth="1"/>
    <col min="14043" max="14044" width="7.28515625" style="159" customWidth="1"/>
    <col min="14045" max="14045" width="9.85546875" style="159" customWidth="1"/>
    <col min="14046" max="14046" width="9.5703125" style="159" customWidth="1"/>
    <col min="14047" max="14047" width="7.140625" style="159" customWidth="1"/>
    <col min="14048" max="14048" width="7.28515625" style="159" customWidth="1"/>
    <col min="14049" max="14049" width="8.140625" style="159" customWidth="1"/>
    <col min="14050" max="14050" width="7.42578125" style="159" customWidth="1"/>
    <col min="14051" max="14051" width="6.7109375" style="159" customWidth="1"/>
    <col min="14052" max="14052" width="14.28515625" style="159" customWidth="1"/>
    <col min="14053" max="14053" width="9.85546875" style="159" bestFit="1" customWidth="1"/>
    <col min="14054" max="14054" width="8" style="159" customWidth="1"/>
    <col min="14055" max="14055" width="6.85546875" style="159" customWidth="1"/>
    <col min="14056" max="14069" width="9.140625" style="159"/>
    <col min="14070" max="14070" width="10.85546875" style="159" customWidth="1"/>
    <col min="14071" max="14074" width="9.140625" style="159"/>
    <col min="14075" max="14075" width="10.140625" style="159" bestFit="1" customWidth="1"/>
    <col min="14076" max="14295" width="9.140625" style="159"/>
    <col min="14296" max="14296" width="25.42578125" style="159" customWidth="1"/>
    <col min="14297" max="14297" width="7.5703125" style="159" customWidth="1"/>
    <col min="14298" max="14298" width="8.140625" style="159" customWidth="1"/>
    <col min="14299" max="14300" width="7.28515625" style="159" customWidth="1"/>
    <col min="14301" max="14301" width="9.85546875" style="159" customWidth="1"/>
    <col min="14302" max="14302" width="9.5703125" style="159" customWidth="1"/>
    <col min="14303" max="14303" width="7.140625" style="159" customWidth="1"/>
    <col min="14304" max="14304" width="7.28515625" style="159" customWidth="1"/>
    <col min="14305" max="14305" width="8.140625" style="159" customWidth="1"/>
    <col min="14306" max="14306" width="7.42578125" style="159" customWidth="1"/>
    <col min="14307" max="14307" width="6.7109375" style="159" customWidth="1"/>
    <col min="14308" max="14308" width="14.28515625" style="159" customWidth="1"/>
    <col min="14309" max="14309" width="9.85546875" style="159" bestFit="1" customWidth="1"/>
    <col min="14310" max="14310" width="8" style="159" customWidth="1"/>
    <col min="14311" max="14311" width="6.85546875" style="159" customWidth="1"/>
    <col min="14312" max="14325" width="9.140625" style="159"/>
    <col min="14326" max="14326" width="10.85546875" style="159" customWidth="1"/>
    <col min="14327" max="14330" width="9.140625" style="159"/>
    <col min="14331" max="14331" width="10.140625" style="159" bestFit="1" customWidth="1"/>
    <col min="14332" max="14551" width="9.140625" style="159"/>
    <col min="14552" max="14552" width="25.42578125" style="159" customWidth="1"/>
    <col min="14553" max="14553" width="7.5703125" style="159" customWidth="1"/>
    <col min="14554" max="14554" width="8.140625" style="159" customWidth="1"/>
    <col min="14555" max="14556" width="7.28515625" style="159" customWidth="1"/>
    <col min="14557" max="14557" width="9.85546875" style="159" customWidth="1"/>
    <col min="14558" max="14558" width="9.5703125" style="159" customWidth="1"/>
    <col min="14559" max="14559" width="7.140625" style="159" customWidth="1"/>
    <col min="14560" max="14560" width="7.28515625" style="159" customWidth="1"/>
    <col min="14561" max="14561" width="8.140625" style="159" customWidth="1"/>
    <col min="14562" max="14562" width="7.42578125" style="159" customWidth="1"/>
    <col min="14563" max="14563" width="6.7109375" style="159" customWidth="1"/>
    <col min="14564" max="14564" width="14.28515625" style="159" customWidth="1"/>
    <col min="14565" max="14565" width="9.85546875" style="159" bestFit="1" customWidth="1"/>
    <col min="14566" max="14566" width="8" style="159" customWidth="1"/>
    <col min="14567" max="14567" width="6.85546875" style="159" customWidth="1"/>
    <col min="14568" max="14581" width="9.140625" style="159"/>
    <col min="14582" max="14582" width="10.85546875" style="159" customWidth="1"/>
    <col min="14583" max="14586" width="9.140625" style="159"/>
    <col min="14587" max="14587" width="10.140625" style="159" bestFit="1" customWidth="1"/>
    <col min="14588" max="14807" width="9.140625" style="159"/>
    <col min="14808" max="14808" width="25.42578125" style="159" customWidth="1"/>
    <col min="14809" max="14809" width="7.5703125" style="159" customWidth="1"/>
    <col min="14810" max="14810" width="8.140625" style="159" customWidth="1"/>
    <col min="14811" max="14812" width="7.28515625" style="159" customWidth="1"/>
    <col min="14813" max="14813" width="9.85546875" style="159" customWidth="1"/>
    <col min="14814" max="14814" width="9.5703125" style="159" customWidth="1"/>
    <col min="14815" max="14815" width="7.140625" style="159" customWidth="1"/>
    <col min="14816" max="14816" width="7.28515625" style="159" customWidth="1"/>
    <col min="14817" max="14817" width="8.140625" style="159" customWidth="1"/>
    <col min="14818" max="14818" width="7.42578125" style="159" customWidth="1"/>
    <col min="14819" max="14819" width="6.7109375" style="159" customWidth="1"/>
    <col min="14820" max="14820" width="14.28515625" style="159" customWidth="1"/>
    <col min="14821" max="14821" width="9.85546875" style="159" bestFit="1" customWidth="1"/>
    <col min="14822" max="14822" width="8" style="159" customWidth="1"/>
    <col min="14823" max="14823" width="6.85546875" style="159" customWidth="1"/>
    <col min="14824" max="14837" width="9.140625" style="159"/>
    <col min="14838" max="14838" width="10.85546875" style="159" customWidth="1"/>
    <col min="14839" max="14842" width="9.140625" style="159"/>
    <col min="14843" max="14843" width="10.140625" style="159" bestFit="1" customWidth="1"/>
    <col min="14844" max="15063" width="9.140625" style="159"/>
    <col min="15064" max="15064" width="25.42578125" style="159" customWidth="1"/>
    <col min="15065" max="15065" width="7.5703125" style="159" customWidth="1"/>
    <col min="15066" max="15066" width="8.140625" style="159" customWidth="1"/>
    <col min="15067" max="15068" width="7.28515625" style="159" customWidth="1"/>
    <col min="15069" max="15069" width="9.85546875" style="159" customWidth="1"/>
    <col min="15070" max="15070" width="9.5703125" style="159" customWidth="1"/>
    <col min="15071" max="15071" width="7.140625" style="159" customWidth="1"/>
    <col min="15072" max="15072" width="7.28515625" style="159" customWidth="1"/>
    <col min="15073" max="15073" width="8.140625" style="159" customWidth="1"/>
    <col min="15074" max="15074" width="7.42578125" style="159" customWidth="1"/>
    <col min="15075" max="15075" width="6.7109375" style="159" customWidth="1"/>
    <col min="15076" max="15076" width="14.28515625" style="159" customWidth="1"/>
    <col min="15077" max="15077" width="9.85546875" style="159" bestFit="1" customWidth="1"/>
    <col min="15078" max="15078" width="8" style="159" customWidth="1"/>
    <col min="15079" max="15079" width="6.85546875" style="159" customWidth="1"/>
    <col min="15080" max="15093" width="9.140625" style="159"/>
    <col min="15094" max="15094" width="10.85546875" style="159" customWidth="1"/>
    <col min="15095" max="15098" width="9.140625" style="159"/>
    <col min="15099" max="15099" width="10.140625" style="159" bestFit="1" customWidth="1"/>
    <col min="15100" max="15319" width="9.140625" style="159"/>
    <col min="15320" max="15320" width="25.42578125" style="159" customWidth="1"/>
    <col min="15321" max="15321" width="7.5703125" style="159" customWidth="1"/>
    <col min="15322" max="15322" width="8.140625" style="159" customWidth="1"/>
    <col min="15323" max="15324" width="7.28515625" style="159" customWidth="1"/>
    <col min="15325" max="15325" width="9.85546875" style="159" customWidth="1"/>
    <col min="15326" max="15326" width="9.5703125" style="159" customWidth="1"/>
    <col min="15327" max="15327" width="7.140625" style="159" customWidth="1"/>
    <col min="15328" max="15328" width="7.28515625" style="159" customWidth="1"/>
    <col min="15329" max="15329" width="8.140625" style="159" customWidth="1"/>
    <col min="15330" max="15330" width="7.42578125" style="159" customWidth="1"/>
    <col min="15331" max="15331" width="6.7109375" style="159" customWidth="1"/>
    <col min="15332" max="15332" width="14.28515625" style="159" customWidth="1"/>
    <col min="15333" max="15333" width="9.85546875" style="159" bestFit="1" customWidth="1"/>
    <col min="15334" max="15334" width="8" style="159" customWidth="1"/>
    <col min="15335" max="15335" width="6.85546875" style="159" customWidth="1"/>
    <col min="15336" max="15349" width="9.140625" style="159"/>
    <col min="15350" max="15350" width="10.85546875" style="159" customWidth="1"/>
    <col min="15351" max="15354" width="9.140625" style="159"/>
    <col min="15355" max="15355" width="10.140625" style="159" bestFit="1" customWidth="1"/>
    <col min="15356" max="15575" width="9.140625" style="159"/>
    <col min="15576" max="15576" width="25.42578125" style="159" customWidth="1"/>
    <col min="15577" max="15577" width="7.5703125" style="159" customWidth="1"/>
    <col min="15578" max="15578" width="8.140625" style="159" customWidth="1"/>
    <col min="15579" max="15580" width="7.28515625" style="159" customWidth="1"/>
    <col min="15581" max="15581" width="9.85546875" style="159" customWidth="1"/>
    <col min="15582" max="15582" width="9.5703125" style="159" customWidth="1"/>
    <col min="15583" max="15583" width="7.140625" style="159" customWidth="1"/>
    <col min="15584" max="15584" width="7.28515625" style="159" customWidth="1"/>
    <col min="15585" max="15585" width="8.140625" style="159" customWidth="1"/>
    <col min="15586" max="15586" width="7.42578125" style="159" customWidth="1"/>
    <col min="15587" max="15587" width="6.7109375" style="159" customWidth="1"/>
    <col min="15588" max="15588" width="14.28515625" style="159" customWidth="1"/>
    <col min="15589" max="15589" width="9.85546875" style="159" bestFit="1" customWidth="1"/>
    <col min="15590" max="15590" width="8" style="159" customWidth="1"/>
    <col min="15591" max="15591" width="6.85546875" style="159" customWidth="1"/>
    <col min="15592" max="15605" width="9.140625" style="159"/>
    <col min="15606" max="15606" width="10.85546875" style="159" customWidth="1"/>
    <col min="15607" max="15610" width="9.140625" style="159"/>
    <col min="15611" max="15611" width="10.140625" style="159" bestFit="1" customWidth="1"/>
    <col min="15612" max="15831" width="9.140625" style="159"/>
    <col min="15832" max="15832" width="25.42578125" style="159" customWidth="1"/>
    <col min="15833" max="15833" width="7.5703125" style="159" customWidth="1"/>
    <col min="15834" max="15834" width="8.140625" style="159" customWidth="1"/>
    <col min="15835" max="15836" width="7.28515625" style="159" customWidth="1"/>
    <col min="15837" max="15837" width="9.85546875" style="159" customWidth="1"/>
    <col min="15838" max="15838" width="9.5703125" style="159" customWidth="1"/>
    <col min="15839" max="15839" width="7.140625" style="159" customWidth="1"/>
    <col min="15840" max="15840" width="7.28515625" style="159" customWidth="1"/>
    <col min="15841" max="15841" width="8.140625" style="159" customWidth="1"/>
    <col min="15842" max="15842" width="7.42578125" style="159" customWidth="1"/>
    <col min="15843" max="15843" width="6.7109375" style="159" customWidth="1"/>
    <col min="15844" max="15844" width="14.28515625" style="159" customWidth="1"/>
    <col min="15845" max="15845" width="9.85546875" style="159" bestFit="1" customWidth="1"/>
    <col min="15846" max="15846" width="8" style="159" customWidth="1"/>
    <col min="15847" max="15847" width="6.85546875" style="159" customWidth="1"/>
    <col min="15848" max="15861" width="9.140625" style="159"/>
    <col min="15862" max="15862" width="10.85546875" style="159" customWidth="1"/>
    <col min="15863" max="15866" width="9.140625" style="159"/>
    <col min="15867" max="15867" width="10.140625" style="159" bestFit="1" customWidth="1"/>
    <col min="15868" max="16087" width="9.140625" style="159"/>
    <col min="16088" max="16088" width="25.42578125" style="159" customWidth="1"/>
    <col min="16089" max="16089" width="7.5703125" style="159" customWidth="1"/>
    <col min="16090" max="16090" width="8.140625" style="159" customWidth="1"/>
    <col min="16091" max="16092" width="7.28515625" style="159" customWidth="1"/>
    <col min="16093" max="16093" width="9.85546875" style="159" customWidth="1"/>
    <col min="16094" max="16094" width="9.5703125" style="159" customWidth="1"/>
    <col min="16095" max="16095" width="7.140625" style="159" customWidth="1"/>
    <col min="16096" max="16096" width="7.28515625" style="159" customWidth="1"/>
    <col min="16097" max="16097" width="8.140625" style="159" customWidth="1"/>
    <col min="16098" max="16098" width="7.42578125" style="159" customWidth="1"/>
    <col min="16099" max="16099" width="6.7109375" style="159" customWidth="1"/>
    <col min="16100" max="16100" width="14.28515625" style="159" customWidth="1"/>
    <col min="16101" max="16101" width="9.85546875" style="159" bestFit="1" customWidth="1"/>
    <col min="16102" max="16102" width="8" style="159" customWidth="1"/>
    <col min="16103" max="16103" width="6.85546875" style="159" customWidth="1"/>
    <col min="16104" max="16117" width="9.140625" style="159"/>
    <col min="16118" max="16118" width="10.85546875" style="159" customWidth="1"/>
    <col min="16119" max="16122" width="9.140625" style="159"/>
    <col min="16123" max="16123" width="10.140625" style="159" bestFit="1" customWidth="1"/>
    <col min="16124" max="16384" width="9.140625" style="159"/>
  </cols>
  <sheetData>
    <row r="1" spans="2:3" ht="28.5" customHeight="1" x14ac:dyDescent="0.25">
      <c r="B1" s="170"/>
      <c r="C1" s="157" t="s">
        <v>770</v>
      </c>
    </row>
    <row r="2" spans="2:3" ht="21.75" customHeight="1" x14ac:dyDescent="0.25">
      <c r="B2" s="170"/>
      <c r="C2" s="157" t="s">
        <v>763</v>
      </c>
    </row>
    <row r="3" spans="2:3" ht="36" customHeight="1" x14ac:dyDescent="0.25">
      <c r="B3" s="427"/>
      <c r="C3" s="554" t="s">
        <v>218</v>
      </c>
    </row>
    <row r="4" spans="2:3" ht="15" customHeight="1" x14ac:dyDescent="0.25">
      <c r="B4" s="427"/>
      <c r="C4" s="555" t="s">
        <v>220</v>
      </c>
    </row>
    <row r="5" spans="2:3" ht="15.6" customHeight="1" x14ac:dyDescent="0.25">
      <c r="B5" s="170"/>
      <c r="C5" s="555" t="s">
        <v>331</v>
      </c>
    </row>
    <row r="6" spans="2:3" ht="15.6" customHeight="1" x14ac:dyDescent="0.25">
      <c r="B6" s="170"/>
      <c r="C6" s="555" t="s">
        <v>332</v>
      </c>
    </row>
    <row r="7" spans="2:3" ht="15.6" customHeight="1" x14ac:dyDescent="0.25">
      <c r="C7" s="158"/>
    </row>
    <row r="8" spans="2:3" ht="34.5" customHeight="1" x14ac:dyDescent="0.2">
      <c r="B8" s="756" t="s">
        <v>333</v>
      </c>
      <c r="C8" s="756"/>
    </row>
    <row r="9" spans="2:3" ht="13.5" customHeight="1" thickBot="1" x14ac:dyDescent="0.35">
      <c r="B9" s="431"/>
      <c r="C9" s="431"/>
    </row>
    <row r="10" spans="2:3" ht="31.5" customHeight="1" x14ac:dyDescent="0.2">
      <c r="B10" s="753" t="s">
        <v>199</v>
      </c>
      <c r="C10" s="753" t="s">
        <v>253</v>
      </c>
    </row>
    <row r="11" spans="2:3" ht="31.5" hidden="1" customHeight="1" x14ac:dyDescent="0.2">
      <c r="B11" s="754"/>
      <c r="C11" s="754"/>
    </row>
    <row r="12" spans="2:3" ht="24" hidden="1" customHeight="1" thickBot="1" x14ac:dyDescent="0.25">
      <c r="B12" s="755"/>
      <c r="C12" s="755"/>
    </row>
    <row r="13" spans="2:3" s="164" customFormat="1" ht="16.5" hidden="1" customHeight="1" x14ac:dyDescent="0.25">
      <c r="B13" s="432" t="s">
        <v>200</v>
      </c>
      <c r="C13" s="433"/>
    </row>
    <row r="14" spans="2:3" s="164" customFormat="1" ht="14.25" hidden="1" customHeight="1" x14ac:dyDescent="0.25">
      <c r="B14" s="434" t="s">
        <v>201</v>
      </c>
      <c r="C14" s="435"/>
    </row>
    <row r="15" spans="2:3" s="164" customFormat="1" ht="18" hidden="1" customHeight="1" x14ac:dyDescent="0.25">
      <c r="B15" s="434" t="s">
        <v>202</v>
      </c>
      <c r="C15" s="435"/>
    </row>
    <row r="16" spans="2:3" s="164" customFormat="1" ht="17.25" hidden="1" customHeight="1" x14ac:dyDescent="0.25">
      <c r="B16" s="434" t="s">
        <v>203</v>
      </c>
      <c r="C16" s="435"/>
    </row>
    <row r="17" spans="1:24" s="164" customFormat="1" ht="19.5" hidden="1" customHeight="1" thickBot="1" x14ac:dyDescent="0.3">
      <c r="B17" s="434" t="s">
        <v>204</v>
      </c>
      <c r="C17" s="435"/>
    </row>
    <row r="18" spans="1:24" ht="23.25" hidden="1" customHeight="1" x14ac:dyDescent="0.25">
      <c r="B18" s="436"/>
      <c r="C18" s="437"/>
    </row>
    <row r="19" spans="1:24" ht="30.75" hidden="1" customHeight="1" x14ac:dyDescent="0.25">
      <c r="B19" s="181" t="s">
        <v>147</v>
      </c>
      <c r="C19" s="182">
        <v>0</v>
      </c>
      <c r="D19" s="170"/>
    </row>
    <row r="20" spans="1:24" ht="26.25" hidden="1" customHeight="1" x14ac:dyDescent="0.25">
      <c r="B20" s="181" t="s">
        <v>251</v>
      </c>
      <c r="C20" s="183">
        <v>0</v>
      </c>
      <c r="D20" s="170"/>
    </row>
    <row r="21" spans="1:24" s="172" customFormat="1" ht="16.5" thickBot="1" x14ac:dyDescent="0.3">
      <c r="B21" s="181" t="s">
        <v>145</v>
      </c>
      <c r="C21" s="439">
        <v>341.92</v>
      </c>
      <c r="D21" s="175"/>
    </row>
    <row r="22" spans="1:24" s="177" customFormat="1" ht="16.5" thickBot="1" x14ac:dyDescent="0.3">
      <c r="A22" s="159"/>
      <c r="B22" s="184" t="s">
        <v>98</v>
      </c>
      <c r="C22" s="438">
        <f>C21/6</f>
        <v>56.986666666666672</v>
      </c>
      <c r="D22" s="170"/>
      <c r="E22" s="159"/>
      <c r="F22" s="159"/>
      <c r="G22" s="159"/>
      <c r="H22" s="159"/>
      <c r="I22" s="159"/>
      <c r="J22" s="159"/>
      <c r="K22" s="159"/>
      <c r="L22" s="159"/>
      <c r="M22" s="159"/>
      <c r="N22" s="159"/>
      <c r="O22" s="159"/>
      <c r="P22" s="159"/>
      <c r="Q22" s="159"/>
      <c r="R22" s="159"/>
      <c r="S22" s="159"/>
      <c r="T22" s="159"/>
      <c r="U22" s="159"/>
      <c r="V22" s="159"/>
      <c r="W22" s="159"/>
      <c r="X22" s="159"/>
    </row>
    <row r="23" spans="1:24" s="176" customFormat="1" ht="32.25" customHeight="1" thickBot="1" x14ac:dyDescent="0.3">
      <c r="A23" s="172"/>
      <c r="B23" s="185" t="s">
        <v>205</v>
      </c>
      <c r="C23" s="440">
        <f>SUM(C21,C22)</f>
        <v>398.90666666666669</v>
      </c>
      <c r="D23" s="175"/>
      <c r="E23" s="172"/>
      <c r="F23" s="172"/>
      <c r="G23" s="172"/>
      <c r="H23" s="172"/>
      <c r="I23" s="172"/>
      <c r="J23" s="172"/>
      <c r="K23" s="172"/>
      <c r="L23" s="172"/>
      <c r="M23" s="172"/>
      <c r="N23" s="172"/>
      <c r="O23" s="172"/>
      <c r="P23" s="172"/>
      <c r="Q23" s="172"/>
      <c r="R23" s="172"/>
      <c r="S23" s="172"/>
      <c r="T23" s="172"/>
      <c r="U23" s="172"/>
      <c r="V23" s="172"/>
      <c r="W23" s="172"/>
      <c r="X23" s="172"/>
    </row>
    <row r="24" spans="1:24" ht="15.75" x14ac:dyDescent="0.25">
      <c r="B24" s="170"/>
      <c r="C24" s="170"/>
      <c r="D24" s="170"/>
    </row>
    <row r="25" spans="1:24" ht="15.75" x14ac:dyDescent="0.25">
      <c r="B25" s="170"/>
      <c r="C25" s="170"/>
      <c r="D25" s="170"/>
    </row>
    <row r="26" spans="1:24" ht="15.75" x14ac:dyDescent="0.25">
      <c r="B26" s="170"/>
      <c r="C26" s="170"/>
      <c r="D26" s="170"/>
    </row>
    <row r="28" spans="1:24" ht="15.75" x14ac:dyDescent="0.25">
      <c r="B28" s="522" t="s">
        <v>722</v>
      </c>
      <c r="C28" s="523"/>
      <c r="D28" s="522"/>
      <c r="E28" s="524"/>
      <c r="F28" s="524"/>
      <c r="G28" s="523"/>
      <c r="H28" s="524"/>
      <c r="I28" s="524"/>
      <c r="J28" s="525"/>
      <c r="K28" s="526"/>
      <c r="L28" s="526"/>
      <c r="M28" s="526"/>
      <c r="N28" s="526"/>
      <c r="O28" s="526"/>
      <c r="P28" s="526"/>
      <c r="Q28" s="526"/>
      <c r="R28" s="527"/>
      <c r="S28" s="527"/>
      <c r="T28" s="528"/>
    </row>
    <row r="29" spans="1:24" ht="15.75" x14ac:dyDescent="0.25">
      <c r="B29" s="522"/>
      <c r="C29" s="523"/>
      <c r="D29" s="522"/>
      <c r="E29" s="524"/>
      <c r="F29" s="524"/>
      <c r="G29" s="523"/>
      <c r="H29" s="524"/>
      <c r="I29" s="524"/>
      <c r="J29" s="525"/>
      <c r="K29" s="526"/>
      <c r="L29" s="526"/>
      <c r="M29" s="526"/>
      <c r="N29" s="526"/>
      <c r="O29" s="526"/>
      <c r="P29" s="526"/>
      <c r="Q29" s="526"/>
      <c r="R29" s="527"/>
      <c r="S29" s="527"/>
      <c r="T29" s="528"/>
    </row>
    <row r="30" spans="1:24" ht="15.75" x14ac:dyDescent="0.25">
      <c r="B30" s="586" t="s">
        <v>723</v>
      </c>
      <c r="C30" s="586"/>
      <c r="D30" s="586"/>
      <c r="E30" s="586"/>
      <c r="F30" s="586"/>
      <c r="G30" s="586"/>
      <c r="H30" s="586"/>
      <c r="I30" s="586"/>
      <c r="J30" s="586"/>
      <c r="K30" s="586"/>
      <c r="L30" s="586"/>
      <c r="M30" s="586"/>
      <c r="N30" s="586"/>
      <c r="O30" s="586"/>
      <c r="P30" s="586"/>
      <c r="Q30" s="586"/>
      <c r="R30" s="586"/>
      <c r="S30" s="586"/>
      <c r="T30" s="586"/>
    </row>
    <row r="31" spans="1:24" ht="15.75" x14ac:dyDescent="0.25">
      <c r="B31" s="529"/>
      <c r="C31" s="529"/>
      <c r="D31" s="529"/>
      <c r="E31" s="529"/>
      <c r="F31" s="529"/>
      <c r="G31" s="529"/>
      <c r="H31" s="529"/>
      <c r="I31" s="529"/>
      <c r="J31" s="529"/>
      <c r="K31" s="529"/>
      <c r="L31" s="529"/>
      <c r="M31" s="529"/>
      <c r="N31" s="529"/>
      <c r="O31" s="529"/>
      <c r="P31" s="529"/>
      <c r="Q31" s="529"/>
      <c r="R31" s="529"/>
      <c r="S31" s="529"/>
      <c r="T31" s="529"/>
    </row>
    <row r="32" spans="1:24" ht="15.75" x14ac:dyDescent="0.25">
      <c r="B32" s="586" t="s">
        <v>724</v>
      </c>
      <c r="C32" s="586"/>
      <c r="D32" s="586"/>
      <c r="E32" s="586"/>
      <c r="F32" s="586"/>
      <c r="G32" s="586"/>
      <c r="H32" s="586"/>
      <c r="I32" s="586"/>
      <c r="J32" s="586"/>
      <c r="K32" s="586"/>
      <c r="L32" s="586"/>
      <c r="M32" s="586"/>
      <c r="N32" s="586"/>
      <c r="O32" s="586"/>
      <c r="P32" s="586"/>
      <c r="Q32" s="586"/>
      <c r="R32" s="586"/>
      <c r="S32" s="586"/>
      <c r="T32" s="586"/>
    </row>
    <row r="33" spans="2:20" ht="15.75" x14ac:dyDescent="0.25">
      <c r="B33" s="530"/>
      <c r="C33" s="523"/>
      <c r="D33" s="531"/>
      <c r="E33" s="524"/>
      <c r="F33" s="524"/>
      <c r="G33" s="523"/>
      <c r="H33" s="524"/>
      <c r="I33" s="524"/>
      <c r="J33" s="525"/>
      <c r="K33" s="526"/>
      <c r="L33" s="526"/>
      <c r="M33" s="526"/>
      <c r="N33" s="526"/>
      <c r="O33" s="526"/>
      <c r="P33" s="526"/>
      <c r="Q33" s="526"/>
      <c r="R33" s="527"/>
      <c r="S33" s="527"/>
      <c r="T33" s="528"/>
    </row>
    <row r="34" spans="2:20" ht="15.75" x14ac:dyDescent="0.25">
      <c r="B34" s="586" t="s">
        <v>725</v>
      </c>
      <c r="C34" s="586"/>
      <c r="D34" s="586"/>
      <c r="E34" s="586"/>
      <c r="F34" s="586"/>
      <c r="G34" s="586"/>
      <c r="H34" s="586"/>
      <c r="I34" s="586"/>
      <c r="J34" s="586"/>
      <c r="K34" s="586"/>
      <c r="L34" s="586"/>
      <c r="M34" s="586"/>
      <c r="N34" s="586"/>
      <c r="O34" s="586"/>
      <c r="P34" s="586"/>
      <c r="Q34" s="586"/>
      <c r="R34" s="586"/>
      <c r="S34" s="586"/>
      <c r="T34" s="586"/>
    </row>
  </sheetData>
  <mergeCells count="3">
    <mergeCell ref="C10:C12"/>
    <mergeCell ref="B10:B12"/>
    <mergeCell ref="B8:C8"/>
  </mergeCells>
  <printOptions horizontalCentered="1"/>
  <pageMargins left="0.54" right="0.19685039370078741" top="0.11" bottom="0.19" header="0.17" footer="0.15"/>
  <pageSetup paperSize="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X36"/>
  <sheetViews>
    <sheetView zoomScale="70" zoomScaleNormal="70" zoomScaleSheetLayoutView="70" workbookViewId="0">
      <selection activeCell="M29" sqref="M29"/>
    </sheetView>
  </sheetViews>
  <sheetFormatPr defaultRowHeight="12.75" x14ac:dyDescent="0.2"/>
  <cols>
    <col min="1" max="1" width="9.140625" style="159"/>
    <col min="2" max="2" width="75.140625" style="159" customWidth="1"/>
    <col min="3" max="3" width="27.28515625" style="161" customWidth="1"/>
    <col min="4" max="7" width="9.140625" style="159"/>
    <col min="8" max="8" width="16.85546875" style="159" customWidth="1"/>
    <col min="9" max="215" width="9.140625" style="159"/>
    <col min="216" max="216" width="25.42578125" style="159" customWidth="1"/>
    <col min="217" max="217" width="7.5703125" style="159" customWidth="1"/>
    <col min="218" max="218" width="8.140625" style="159" customWidth="1"/>
    <col min="219" max="220" width="7.28515625" style="159" customWidth="1"/>
    <col min="221" max="221" width="9.85546875" style="159" customWidth="1"/>
    <col min="222" max="222" width="9.5703125" style="159" customWidth="1"/>
    <col min="223" max="223" width="7.140625" style="159" customWidth="1"/>
    <col min="224" max="224" width="7.28515625" style="159" customWidth="1"/>
    <col min="225" max="225" width="8.140625" style="159" customWidth="1"/>
    <col min="226" max="226" width="7.42578125" style="159" customWidth="1"/>
    <col min="227" max="227" width="6.7109375" style="159" customWidth="1"/>
    <col min="228" max="228" width="14.28515625" style="159" customWidth="1"/>
    <col min="229" max="229" width="9.85546875" style="159" bestFit="1" customWidth="1"/>
    <col min="230" max="230" width="8" style="159" customWidth="1"/>
    <col min="231" max="231" width="6.85546875" style="159" customWidth="1"/>
    <col min="232" max="245" width="9.140625" style="159"/>
    <col min="246" max="246" width="10.85546875" style="159" customWidth="1"/>
    <col min="247" max="250" width="9.140625" style="159"/>
    <col min="251" max="251" width="10.140625" style="159" bestFit="1" customWidth="1"/>
    <col min="252" max="471" width="9.140625" style="159"/>
    <col min="472" max="472" width="25.42578125" style="159" customWidth="1"/>
    <col min="473" max="473" width="7.5703125" style="159" customWidth="1"/>
    <col min="474" max="474" width="8.140625" style="159" customWidth="1"/>
    <col min="475" max="476" width="7.28515625" style="159" customWidth="1"/>
    <col min="477" max="477" width="9.85546875" style="159" customWidth="1"/>
    <col min="478" max="478" width="9.5703125" style="159" customWidth="1"/>
    <col min="479" max="479" width="7.140625" style="159" customWidth="1"/>
    <col min="480" max="480" width="7.28515625" style="159" customWidth="1"/>
    <col min="481" max="481" width="8.140625" style="159" customWidth="1"/>
    <col min="482" max="482" width="7.42578125" style="159" customWidth="1"/>
    <col min="483" max="483" width="6.7109375" style="159" customWidth="1"/>
    <col min="484" max="484" width="14.28515625" style="159" customWidth="1"/>
    <col min="485" max="485" width="9.85546875" style="159" bestFit="1" customWidth="1"/>
    <col min="486" max="486" width="8" style="159" customWidth="1"/>
    <col min="487" max="487" width="6.85546875" style="159" customWidth="1"/>
    <col min="488" max="501" width="9.140625" style="159"/>
    <col min="502" max="502" width="10.85546875" style="159" customWidth="1"/>
    <col min="503" max="506" width="9.140625" style="159"/>
    <col min="507" max="507" width="10.140625" style="159" bestFit="1" customWidth="1"/>
    <col min="508" max="727" width="9.140625" style="159"/>
    <col min="728" max="728" width="25.42578125" style="159" customWidth="1"/>
    <col min="729" max="729" width="7.5703125" style="159" customWidth="1"/>
    <col min="730" max="730" width="8.140625" style="159" customWidth="1"/>
    <col min="731" max="732" width="7.28515625" style="159" customWidth="1"/>
    <col min="733" max="733" width="9.85546875" style="159" customWidth="1"/>
    <col min="734" max="734" width="9.5703125" style="159" customWidth="1"/>
    <col min="735" max="735" width="7.140625" style="159" customWidth="1"/>
    <col min="736" max="736" width="7.28515625" style="159" customWidth="1"/>
    <col min="737" max="737" width="8.140625" style="159" customWidth="1"/>
    <col min="738" max="738" width="7.42578125" style="159" customWidth="1"/>
    <col min="739" max="739" width="6.7109375" style="159" customWidth="1"/>
    <col min="740" max="740" width="14.28515625" style="159" customWidth="1"/>
    <col min="741" max="741" width="9.85546875" style="159" bestFit="1" customWidth="1"/>
    <col min="742" max="742" width="8" style="159" customWidth="1"/>
    <col min="743" max="743" width="6.85546875" style="159" customWidth="1"/>
    <col min="744" max="757" width="9.140625" style="159"/>
    <col min="758" max="758" width="10.85546875" style="159" customWidth="1"/>
    <col min="759" max="762" width="9.140625" style="159"/>
    <col min="763" max="763" width="10.140625" style="159" bestFit="1" customWidth="1"/>
    <col min="764" max="983" width="9.140625" style="159"/>
    <col min="984" max="984" width="25.42578125" style="159" customWidth="1"/>
    <col min="985" max="985" width="7.5703125" style="159" customWidth="1"/>
    <col min="986" max="986" width="8.140625" style="159" customWidth="1"/>
    <col min="987" max="988" width="7.28515625" style="159" customWidth="1"/>
    <col min="989" max="989" width="9.85546875" style="159" customWidth="1"/>
    <col min="990" max="990" width="9.5703125" style="159" customWidth="1"/>
    <col min="991" max="991" width="7.140625" style="159" customWidth="1"/>
    <col min="992" max="992" width="7.28515625" style="159" customWidth="1"/>
    <col min="993" max="993" width="8.140625" style="159" customWidth="1"/>
    <col min="994" max="994" width="7.42578125" style="159" customWidth="1"/>
    <col min="995" max="995" width="6.7109375" style="159" customWidth="1"/>
    <col min="996" max="996" width="14.28515625" style="159" customWidth="1"/>
    <col min="997" max="997" width="9.85546875" style="159" bestFit="1" customWidth="1"/>
    <col min="998" max="998" width="8" style="159" customWidth="1"/>
    <col min="999" max="999" width="6.85546875" style="159" customWidth="1"/>
    <col min="1000" max="1013" width="9.140625" style="159"/>
    <col min="1014" max="1014" width="10.85546875" style="159" customWidth="1"/>
    <col min="1015" max="1018" width="9.140625" style="159"/>
    <col min="1019" max="1019" width="10.140625" style="159" bestFit="1" customWidth="1"/>
    <col min="1020" max="1239" width="9.140625" style="159"/>
    <col min="1240" max="1240" width="25.42578125" style="159" customWidth="1"/>
    <col min="1241" max="1241" width="7.5703125" style="159" customWidth="1"/>
    <col min="1242" max="1242" width="8.140625" style="159" customWidth="1"/>
    <col min="1243" max="1244" width="7.28515625" style="159" customWidth="1"/>
    <col min="1245" max="1245" width="9.85546875" style="159" customWidth="1"/>
    <col min="1246" max="1246" width="9.5703125" style="159" customWidth="1"/>
    <col min="1247" max="1247" width="7.140625" style="159" customWidth="1"/>
    <col min="1248" max="1248" width="7.28515625" style="159" customWidth="1"/>
    <col min="1249" max="1249" width="8.140625" style="159" customWidth="1"/>
    <col min="1250" max="1250" width="7.42578125" style="159" customWidth="1"/>
    <col min="1251" max="1251" width="6.7109375" style="159" customWidth="1"/>
    <col min="1252" max="1252" width="14.28515625" style="159" customWidth="1"/>
    <col min="1253" max="1253" width="9.85546875" style="159" bestFit="1" customWidth="1"/>
    <col min="1254" max="1254" width="8" style="159" customWidth="1"/>
    <col min="1255" max="1255" width="6.85546875" style="159" customWidth="1"/>
    <col min="1256" max="1269" width="9.140625" style="159"/>
    <col min="1270" max="1270" width="10.85546875" style="159" customWidth="1"/>
    <col min="1271" max="1274" width="9.140625" style="159"/>
    <col min="1275" max="1275" width="10.140625" style="159" bestFit="1" customWidth="1"/>
    <col min="1276" max="1495" width="9.140625" style="159"/>
    <col min="1496" max="1496" width="25.42578125" style="159" customWidth="1"/>
    <col min="1497" max="1497" width="7.5703125" style="159" customWidth="1"/>
    <col min="1498" max="1498" width="8.140625" style="159" customWidth="1"/>
    <col min="1499" max="1500" width="7.28515625" style="159" customWidth="1"/>
    <col min="1501" max="1501" width="9.85546875" style="159" customWidth="1"/>
    <col min="1502" max="1502" width="9.5703125" style="159" customWidth="1"/>
    <col min="1503" max="1503" width="7.140625" style="159" customWidth="1"/>
    <col min="1504" max="1504" width="7.28515625" style="159" customWidth="1"/>
    <col min="1505" max="1505" width="8.140625" style="159" customWidth="1"/>
    <col min="1506" max="1506" width="7.42578125" style="159" customWidth="1"/>
    <col min="1507" max="1507" width="6.7109375" style="159" customWidth="1"/>
    <col min="1508" max="1508" width="14.28515625" style="159" customWidth="1"/>
    <col min="1509" max="1509" width="9.85546875" style="159" bestFit="1" customWidth="1"/>
    <col min="1510" max="1510" width="8" style="159" customWidth="1"/>
    <col min="1511" max="1511" width="6.85546875" style="159" customWidth="1"/>
    <col min="1512" max="1525" width="9.140625" style="159"/>
    <col min="1526" max="1526" width="10.85546875" style="159" customWidth="1"/>
    <col min="1527" max="1530" width="9.140625" style="159"/>
    <col min="1531" max="1531" width="10.140625" style="159" bestFit="1" customWidth="1"/>
    <col min="1532" max="1751" width="9.140625" style="159"/>
    <col min="1752" max="1752" width="25.42578125" style="159" customWidth="1"/>
    <col min="1753" max="1753" width="7.5703125" style="159" customWidth="1"/>
    <col min="1754" max="1754" width="8.140625" style="159" customWidth="1"/>
    <col min="1755" max="1756" width="7.28515625" style="159" customWidth="1"/>
    <col min="1757" max="1757" width="9.85546875" style="159" customWidth="1"/>
    <col min="1758" max="1758" width="9.5703125" style="159" customWidth="1"/>
    <col min="1759" max="1759" width="7.140625" style="159" customWidth="1"/>
    <col min="1760" max="1760" width="7.28515625" style="159" customWidth="1"/>
    <col min="1761" max="1761" width="8.140625" style="159" customWidth="1"/>
    <col min="1762" max="1762" width="7.42578125" style="159" customWidth="1"/>
    <col min="1763" max="1763" width="6.7109375" style="159" customWidth="1"/>
    <col min="1764" max="1764" width="14.28515625" style="159" customWidth="1"/>
    <col min="1765" max="1765" width="9.85546875" style="159" bestFit="1" customWidth="1"/>
    <col min="1766" max="1766" width="8" style="159" customWidth="1"/>
    <col min="1767" max="1767" width="6.85546875" style="159" customWidth="1"/>
    <col min="1768" max="1781" width="9.140625" style="159"/>
    <col min="1782" max="1782" width="10.85546875" style="159" customWidth="1"/>
    <col min="1783" max="1786" width="9.140625" style="159"/>
    <col min="1787" max="1787" width="10.140625" style="159" bestFit="1" customWidth="1"/>
    <col min="1788" max="2007" width="9.140625" style="159"/>
    <col min="2008" max="2008" width="25.42578125" style="159" customWidth="1"/>
    <col min="2009" max="2009" width="7.5703125" style="159" customWidth="1"/>
    <col min="2010" max="2010" width="8.140625" style="159" customWidth="1"/>
    <col min="2011" max="2012" width="7.28515625" style="159" customWidth="1"/>
    <col min="2013" max="2013" width="9.85546875" style="159" customWidth="1"/>
    <col min="2014" max="2014" width="9.5703125" style="159" customWidth="1"/>
    <col min="2015" max="2015" width="7.140625" style="159" customWidth="1"/>
    <col min="2016" max="2016" width="7.28515625" style="159" customWidth="1"/>
    <col min="2017" max="2017" width="8.140625" style="159" customWidth="1"/>
    <col min="2018" max="2018" width="7.42578125" style="159" customWidth="1"/>
    <col min="2019" max="2019" width="6.7109375" style="159" customWidth="1"/>
    <col min="2020" max="2020" width="14.28515625" style="159" customWidth="1"/>
    <col min="2021" max="2021" width="9.85546875" style="159" bestFit="1" customWidth="1"/>
    <col min="2022" max="2022" width="8" style="159" customWidth="1"/>
    <col min="2023" max="2023" width="6.85546875" style="159" customWidth="1"/>
    <col min="2024" max="2037" width="9.140625" style="159"/>
    <col min="2038" max="2038" width="10.85546875" style="159" customWidth="1"/>
    <col min="2039" max="2042" width="9.140625" style="159"/>
    <col min="2043" max="2043" width="10.140625" style="159" bestFit="1" customWidth="1"/>
    <col min="2044" max="2263" width="9.140625" style="159"/>
    <col min="2264" max="2264" width="25.42578125" style="159" customWidth="1"/>
    <col min="2265" max="2265" width="7.5703125" style="159" customWidth="1"/>
    <col min="2266" max="2266" width="8.140625" style="159" customWidth="1"/>
    <col min="2267" max="2268" width="7.28515625" style="159" customWidth="1"/>
    <col min="2269" max="2269" width="9.85546875" style="159" customWidth="1"/>
    <col min="2270" max="2270" width="9.5703125" style="159" customWidth="1"/>
    <col min="2271" max="2271" width="7.140625" style="159" customWidth="1"/>
    <col min="2272" max="2272" width="7.28515625" style="159" customWidth="1"/>
    <col min="2273" max="2273" width="8.140625" style="159" customWidth="1"/>
    <col min="2274" max="2274" width="7.42578125" style="159" customWidth="1"/>
    <col min="2275" max="2275" width="6.7109375" style="159" customWidth="1"/>
    <col min="2276" max="2276" width="14.28515625" style="159" customWidth="1"/>
    <col min="2277" max="2277" width="9.85546875" style="159" bestFit="1" customWidth="1"/>
    <col min="2278" max="2278" width="8" style="159" customWidth="1"/>
    <col min="2279" max="2279" width="6.85546875" style="159" customWidth="1"/>
    <col min="2280" max="2293" width="9.140625" style="159"/>
    <col min="2294" max="2294" width="10.85546875" style="159" customWidth="1"/>
    <col min="2295" max="2298" width="9.140625" style="159"/>
    <col min="2299" max="2299" width="10.140625" style="159" bestFit="1" customWidth="1"/>
    <col min="2300" max="2519" width="9.140625" style="159"/>
    <col min="2520" max="2520" width="25.42578125" style="159" customWidth="1"/>
    <col min="2521" max="2521" width="7.5703125" style="159" customWidth="1"/>
    <col min="2522" max="2522" width="8.140625" style="159" customWidth="1"/>
    <col min="2523" max="2524" width="7.28515625" style="159" customWidth="1"/>
    <col min="2525" max="2525" width="9.85546875" style="159" customWidth="1"/>
    <col min="2526" max="2526" width="9.5703125" style="159" customWidth="1"/>
    <col min="2527" max="2527" width="7.140625" style="159" customWidth="1"/>
    <col min="2528" max="2528" width="7.28515625" style="159" customWidth="1"/>
    <col min="2529" max="2529" width="8.140625" style="159" customWidth="1"/>
    <col min="2530" max="2530" width="7.42578125" style="159" customWidth="1"/>
    <col min="2531" max="2531" width="6.7109375" style="159" customWidth="1"/>
    <col min="2532" max="2532" width="14.28515625" style="159" customWidth="1"/>
    <col min="2533" max="2533" width="9.85546875" style="159" bestFit="1" customWidth="1"/>
    <col min="2534" max="2534" width="8" style="159" customWidth="1"/>
    <col min="2535" max="2535" width="6.85546875" style="159" customWidth="1"/>
    <col min="2536" max="2549" width="9.140625" style="159"/>
    <col min="2550" max="2550" width="10.85546875" style="159" customWidth="1"/>
    <col min="2551" max="2554" width="9.140625" style="159"/>
    <col min="2555" max="2555" width="10.140625" style="159" bestFit="1" customWidth="1"/>
    <col min="2556" max="2775" width="9.140625" style="159"/>
    <col min="2776" max="2776" width="25.42578125" style="159" customWidth="1"/>
    <col min="2777" max="2777" width="7.5703125" style="159" customWidth="1"/>
    <col min="2778" max="2778" width="8.140625" style="159" customWidth="1"/>
    <col min="2779" max="2780" width="7.28515625" style="159" customWidth="1"/>
    <col min="2781" max="2781" width="9.85546875" style="159" customWidth="1"/>
    <col min="2782" max="2782" width="9.5703125" style="159" customWidth="1"/>
    <col min="2783" max="2783" width="7.140625" style="159" customWidth="1"/>
    <col min="2784" max="2784" width="7.28515625" style="159" customWidth="1"/>
    <col min="2785" max="2785" width="8.140625" style="159" customWidth="1"/>
    <col min="2786" max="2786" width="7.42578125" style="159" customWidth="1"/>
    <col min="2787" max="2787" width="6.7109375" style="159" customWidth="1"/>
    <col min="2788" max="2788" width="14.28515625" style="159" customWidth="1"/>
    <col min="2789" max="2789" width="9.85546875" style="159" bestFit="1" customWidth="1"/>
    <col min="2790" max="2790" width="8" style="159" customWidth="1"/>
    <col min="2791" max="2791" width="6.85546875" style="159" customWidth="1"/>
    <col min="2792" max="2805" width="9.140625" style="159"/>
    <col min="2806" max="2806" width="10.85546875" style="159" customWidth="1"/>
    <col min="2807" max="2810" width="9.140625" style="159"/>
    <col min="2811" max="2811" width="10.140625" style="159" bestFit="1" customWidth="1"/>
    <col min="2812" max="3031" width="9.140625" style="159"/>
    <col min="3032" max="3032" width="25.42578125" style="159" customWidth="1"/>
    <col min="3033" max="3033" width="7.5703125" style="159" customWidth="1"/>
    <col min="3034" max="3034" width="8.140625" style="159" customWidth="1"/>
    <col min="3035" max="3036" width="7.28515625" style="159" customWidth="1"/>
    <col min="3037" max="3037" width="9.85546875" style="159" customWidth="1"/>
    <col min="3038" max="3038" width="9.5703125" style="159" customWidth="1"/>
    <col min="3039" max="3039" width="7.140625" style="159" customWidth="1"/>
    <col min="3040" max="3040" width="7.28515625" style="159" customWidth="1"/>
    <col min="3041" max="3041" width="8.140625" style="159" customWidth="1"/>
    <col min="3042" max="3042" width="7.42578125" style="159" customWidth="1"/>
    <col min="3043" max="3043" width="6.7109375" style="159" customWidth="1"/>
    <col min="3044" max="3044" width="14.28515625" style="159" customWidth="1"/>
    <col min="3045" max="3045" width="9.85546875" style="159" bestFit="1" customWidth="1"/>
    <col min="3046" max="3046" width="8" style="159" customWidth="1"/>
    <col min="3047" max="3047" width="6.85546875" style="159" customWidth="1"/>
    <col min="3048" max="3061" width="9.140625" style="159"/>
    <col min="3062" max="3062" width="10.85546875" style="159" customWidth="1"/>
    <col min="3063" max="3066" width="9.140625" style="159"/>
    <col min="3067" max="3067" width="10.140625" style="159" bestFit="1" customWidth="1"/>
    <col min="3068" max="3287" width="9.140625" style="159"/>
    <col min="3288" max="3288" width="25.42578125" style="159" customWidth="1"/>
    <col min="3289" max="3289" width="7.5703125" style="159" customWidth="1"/>
    <col min="3290" max="3290" width="8.140625" style="159" customWidth="1"/>
    <col min="3291" max="3292" width="7.28515625" style="159" customWidth="1"/>
    <col min="3293" max="3293" width="9.85546875" style="159" customWidth="1"/>
    <col min="3294" max="3294" width="9.5703125" style="159" customWidth="1"/>
    <col min="3295" max="3295" width="7.140625" style="159" customWidth="1"/>
    <col min="3296" max="3296" width="7.28515625" style="159" customWidth="1"/>
    <col min="3297" max="3297" width="8.140625" style="159" customWidth="1"/>
    <col min="3298" max="3298" width="7.42578125" style="159" customWidth="1"/>
    <col min="3299" max="3299" width="6.7109375" style="159" customWidth="1"/>
    <col min="3300" max="3300" width="14.28515625" style="159" customWidth="1"/>
    <col min="3301" max="3301" width="9.85546875" style="159" bestFit="1" customWidth="1"/>
    <col min="3302" max="3302" width="8" style="159" customWidth="1"/>
    <col min="3303" max="3303" width="6.85546875" style="159" customWidth="1"/>
    <col min="3304" max="3317" width="9.140625" style="159"/>
    <col min="3318" max="3318" width="10.85546875" style="159" customWidth="1"/>
    <col min="3319" max="3322" width="9.140625" style="159"/>
    <col min="3323" max="3323" width="10.140625" style="159" bestFit="1" customWidth="1"/>
    <col min="3324" max="3543" width="9.140625" style="159"/>
    <col min="3544" max="3544" width="25.42578125" style="159" customWidth="1"/>
    <col min="3545" max="3545" width="7.5703125" style="159" customWidth="1"/>
    <col min="3546" max="3546" width="8.140625" style="159" customWidth="1"/>
    <col min="3547" max="3548" width="7.28515625" style="159" customWidth="1"/>
    <col min="3549" max="3549" width="9.85546875" style="159" customWidth="1"/>
    <col min="3550" max="3550" width="9.5703125" style="159" customWidth="1"/>
    <col min="3551" max="3551" width="7.140625" style="159" customWidth="1"/>
    <col min="3552" max="3552" width="7.28515625" style="159" customWidth="1"/>
    <col min="3553" max="3553" width="8.140625" style="159" customWidth="1"/>
    <col min="3554" max="3554" width="7.42578125" style="159" customWidth="1"/>
    <col min="3555" max="3555" width="6.7109375" style="159" customWidth="1"/>
    <col min="3556" max="3556" width="14.28515625" style="159" customWidth="1"/>
    <col min="3557" max="3557" width="9.85546875" style="159" bestFit="1" customWidth="1"/>
    <col min="3558" max="3558" width="8" style="159" customWidth="1"/>
    <col min="3559" max="3559" width="6.85546875" style="159" customWidth="1"/>
    <col min="3560" max="3573" width="9.140625" style="159"/>
    <col min="3574" max="3574" width="10.85546875" style="159" customWidth="1"/>
    <col min="3575" max="3578" width="9.140625" style="159"/>
    <col min="3579" max="3579" width="10.140625" style="159" bestFit="1" customWidth="1"/>
    <col min="3580" max="3799" width="9.140625" style="159"/>
    <col min="3800" max="3800" width="25.42578125" style="159" customWidth="1"/>
    <col min="3801" max="3801" width="7.5703125" style="159" customWidth="1"/>
    <col min="3802" max="3802" width="8.140625" style="159" customWidth="1"/>
    <col min="3803" max="3804" width="7.28515625" style="159" customWidth="1"/>
    <col min="3805" max="3805" width="9.85546875" style="159" customWidth="1"/>
    <col min="3806" max="3806" width="9.5703125" style="159" customWidth="1"/>
    <col min="3807" max="3807" width="7.140625" style="159" customWidth="1"/>
    <col min="3808" max="3808" width="7.28515625" style="159" customWidth="1"/>
    <col min="3809" max="3809" width="8.140625" style="159" customWidth="1"/>
    <col min="3810" max="3810" width="7.42578125" style="159" customWidth="1"/>
    <col min="3811" max="3811" width="6.7109375" style="159" customWidth="1"/>
    <col min="3812" max="3812" width="14.28515625" style="159" customWidth="1"/>
    <col min="3813" max="3813" width="9.85546875" style="159" bestFit="1" customWidth="1"/>
    <col min="3814" max="3814" width="8" style="159" customWidth="1"/>
    <col min="3815" max="3815" width="6.85546875" style="159" customWidth="1"/>
    <col min="3816" max="3829" width="9.140625" style="159"/>
    <col min="3830" max="3830" width="10.85546875" style="159" customWidth="1"/>
    <col min="3831" max="3834" width="9.140625" style="159"/>
    <col min="3835" max="3835" width="10.140625" style="159" bestFit="1" customWidth="1"/>
    <col min="3836" max="4055" width="9.140625" style="159"/>
    <col min="4056" max="4056" width="25.42578125" style="159" customWidth="1"/>
    <col min="4057" max="4057" width="7.5703125" style="159" customWidth="1"/>
    <col min="4058" max="4058" width="8.140625" style="159" customWidth="1"/>
    <col min="4059" max="4060" width="7.28515625" style="159" customWidth="1"/>
    <col min="4061" max="4061" width="9.85546875" style="159" customWidth="1"/>
    <col min="4062" max="4062" width="9.5703125" style="159" customWidth="1"/>
    <col min="4063" max="4063" width="7.140625" style="159" customWidth="1"/>
    <col min="4064" max="4064" width="7.28515625" style="159" customWidth="1"/>
    <col min="4065" max="4065" width="8.140625" style="159" customWidth="1"/>
    <col min="4066" max="4066" width="7.42578125" style="159" customWidth="1"/>
    <col min="4067" max="4067" width="6.7109375" style="159" customWidth="1"/>
    <col min="4068" max="4068" width="14.28515625" style="159" customWidth="1"/>
    <col min="4069" max="4069" width="9.85546875" style="159" bestFit="1" customWidth="1"/>
    <col min="4070" max="4070" width="8" style="159" customWidth="1"/>
    <col min="4071" max="4071" width="6.85546875" style="159" customWidth="1"/>
    <col min="4072" max="4085" width="9.140625" style="159"/>
    <col min="4086" max="4086" width="10.85546875" style="159" customWidth="1"/>
    <col min="4087" max="4090" width="9.140625" style="159"/>
    <col min="4091" max="4091" width="10.140625" style="159" bestFit="1" customWidth="1"/>
    <col min="4092" max="4311" width="9.140625" style="159"/>
    <col min="4312" max="4312" width="25.42578125" style="159" customWidth="1"/>
    <col min="4313" max="4313" width="7.5703125" style="159" customWidth="1"/>
    <col min="4314" max="4314" width="8.140625" style="159" customWidth="1"/>
    <col min="4315" max="4316" width="7.28515625" style="159" customWidth="1"/>
    <col min="4317" max="4317" width="9.85546875" style="159" customWidth="1"/>
    <col min="4318" max="4318" width="9.5703125" style="159" customWidth="1"/>
    <col min="4319" max="4319" width="7.140625" style="159" customWidth="1"/>
    <col min="4320" max="4320" width="7.28515625" style="159" customWidth="1"/>
    <col min="4321" max="4321" width="8.140625" style="159" customWidth="1"/>
    <col min="4322" max="4322" width="7.42578125" style="159" customWidth="1"/>
    <col min="4323" max="4323" width="6.7109375" style="159" customWidth="1"/>
    <col min="4324" max="4324" width="14.28515625" style="159" customWidth="1"/>
    <col min="4325" max="4325" width="9.85546875" style="159" bestFit="1" customWidth="1"/>
    <col min="4326" max="4326" width="8" style="159" customWidth="1"/>
    <col min="4327" max="4327" width="6.85546875" style="159" customWidth="1"/>
    <col min="4328" max="4341" width="9.140625" style="159"/>
    <col min="4342" max="4342" width="10.85546875" style="159" customWidth="1"/>
    <col min="4343" max="4346" width="9.140625" style="159"/>
    <col min="4347" max="4347" width="10.140625" style="159" bestFit="1" customWidth="1"/>
    <col min="4348" max="4567" width="9.140625" style="159"/>
    <col min="4568" max="4568" width="25.42578125" style="159" customWidth="1"/>
    <col min="4569" max="4569" width="7.5703125" style="159" customWidth="1"/>
    <col min="4570" max="4570" width="8.140625" style="159" customWidth="1"/>
    <col min="4571" max="4572" width="7.28515625" style="159" customWidth="1"/>
    <col min="4573" max="4573" width="9.85546875" style="159" customWidth="1"/>
    <col min="4574" max="4574" width="9.5703125" style="159" customWidth="1"/>
    <col min="4575" max="4575" width="7.140625" style="159" customWidth="1"/>
    <col min="4576" max="4576" width="7.28515625" style="159" customWidth="1"/>
    <col min="4577" max="4577" width="8.140625" style="159" customWidth="1"/>
    <col min="4578" max="4578" width="7.42578125" style="159" customWidth="1"/>
    <col min="4579" max="4579" width="6.7109375" style="159" customWidth="1"/>
    <col min="4580" max="4580" width="14.28515625" style="159" customWidth="1"/>
    <col min="4581" max="4581" width="9.85546875" style="159" bestFit="1" customWidth="1"/>
    <col min="4582" max="4582" width="8" style="159" customWidth="1"/>
    <col min="4583" max="4583" width="6.85546875" style="159" customWidth="1"/>
    <col min="4584" max="4597" width="9.140625" style="159"/>
    <col min="4598" max="4598" width="10.85546875" style="159" customWidth="1"/>
    <col min="4599" max="4602" width="9.140625" style="159"/>
    <col min="4603" max="4603" width="10.140625" style="159" bestFit="1" customWidth="1"/>
    <col min="4604" max="4823" width="9.140625" style="159"/>
    <col min="4824" max="4824" width="25.42578125" style="159" customWidth="1"/>
    <col min="4825" max="4825" width="7.5703125" style="159" customWidth="1"/>
    <col min="4826" max="4826" width="8.140625" style="159" customWidth="1"/>
    <col min="4827" max="4828" width="7.28515625" style="159" customWidth="1"/>
    <col min="4829" max="4829" width="9.85546875" style="159" customWidth="1"/>
    <col min="4830" max="4830" width="9.5703125" style="159" customWidth="1"/>
    <col min="4831" max="4831" width="7.140625" style="159" customWidth="1"/>
    <col min="4832" max="4832" width="7.28515625" style="159" customWidth="1"/>
    <col min="4833" max="4833" width="8.140625" style="159" customWidth="1"/>
    <col min="4834" max="4834" width="7.42578125" style="159" customWidth="1"/>
    <col min="4835" max="4835" width="6.7109375" style="159" customWidth="1"/>
    <col min="4836" max="4836" width="14.28515625" style="159" customWidth="1"/>
    <col min="4837" max="4837" width="9.85546875" style="159" bestFit="1" customWidth="1"/>
    <col min="4838" max="4838" width="8" style="159" customWidth="1"/>
    <col min="4839" max="4839" width="6.85546875" style="159" customWidth="1"/>
    <col min="4840" max="4853" width="9.140625" style="159"/>
    <col min="4854" max="4854" width="10.85546875" style="159" customWidth="1"/>
    <col min="4855" max="4858" width="9.140625" style="159"/>
    <col min="4859" max="4859" width="10.140625" style="159" bestFit="1" customWidth="1"/>
    <col min="4860" max="5079" width="9.140625" style="159"/>
    <col min="5080" max="5080" width="25.42578125" style="159" customWidth="1"/>
    <col min="5081" max="5081" width="7.5703125" style="159" customWidth="1"/>
    <col min="5082" max="5082" width="8.140625" style="159" customWidth="1"/>
    <col min="5083" max="5084" width="7.28515625" style="159" customWidth="1"/>
    <col min="5085" max="5085" width="9.85546875" style="159" customWidth="1"/>
    <col min="5086" max="5086" width="9.5703125" style="159" customWidth="1"/>
    <col min="5087" max="5087" width="7.140625" style="159" customWidth="1"/>
    <col min="5088" max="5088" width="7.28515625" style="159" customWidth="1"/>
    <col min="5089" max="5089" width="8.140625" style="159" customWidth="1"/>
    <col min="5090" max="5090" width="7.42578125" style="159" customWidth="1"/>
    <col min="5091" max="5091" width="6.7109375" style="159" customWidth="1"/>
    <col min="5092" max="5092" width="14.28515625" style="159" customWidth="1"/>
    <col min="5093" max="5093" width="9.85546875" style="159" bestFit="1" customWidth="1"/>
    <col min="5094" max="5094" width="8" style="159" customWidth="1"/>
    <col min="5095" max="5095" width="6.85546875" style="159" customWidth="1"/>
    <col min="5096" max="5109" width="9.140625" style="159"/>
    <col min="5110" max="5110" width="10.85546875" style="159" customWidth="1"/>
    <col min="5111" max="5114" width="9.140625" style="159"/>
    <col min="5115" max="5115" width="10.140625" style="159" bestFit="1" customWidth="1"/>
    <col min="5116" max="5335" width="9.140625" style="159"/>
    <col min="5336" max="5336" width="25.42578125" style="159" customWidth="1"/>
    <col min="5337" max="5337" width="7.5703125" style="159" customWidth="1"/>
    <col min="5338" max="5338" width="8.140625" style="159" customWidth="1"/>
    <col min="5339" max="5340" width="7.28515625" style="159" customWidth="1"/>
    <col min="5341" max="5341" width="9.85546875" style="159" customWidth="1"/>
    <col min="5342" max="5342" width="9.5703125" style="159" customWidth="1"/>
    <col min="5343" max="5343" width="7.140625" style="159" customWidth="1"/>
    <col min="5344" max="5344" width="7.28515625" style="159" customWidth="1"/>
    <col min="5345" max="5345" width="8.140625" style="159" customWidth="1"/>
    <col min="5346" max="5346" width="7.42578125" style="159" customWidth="1"/>
    <col min="5347" max="5347" width="6.7109375" style="159" customWidth="1"/>
    <col min="5348" max="5348" width="14.28515625" style="159" customWidth="1"/>
    <col min="5349" max="5349" width="9.85546875" style="159" bestFit="1" customWidth="1"/>
    <col min="5350" max="5350" width="8" style="159" customWidth="1"/>
    <col min="5351" max="5351" width="6.85546875" style="159" customWidth="1"/>
    <col min="5352" max="5365" width="9.140625" style="159"/>
    <col min="5366" max="5366" width="10.85546875" style="159" customWidth="1"/>
    <col min="5367" max="5370" width="9.140625" style="159"/>
    <col min="5371" max="5371" width="10.140625" style="159" bestFit="1" customWidth="1"/>
    <col min="5372" max="5591" width="9.140625" style="159"/>
    <col min="5592" max="5592" width="25.42578125" style="159" customWidth="1"/>
    <col min="5593" max="5593" width="7.5703125" style="159" customWidth="1"/>
    <col min="5594" max="5594" width="8.140625" style="159" customWidth="1"/>
    <col min="5595" max="5596" width="7.28515625" style="159" customWidth="1"/>
    <col min="5597" max="5597" width="9.85546875" style="159" customWidth="1"/>
    <col min="5598" max="5598" width="9.5703125" style="159" customWidth="1"/>
    <col min="5599" max="5599" width="7.140625" style="159" customWidth="1"/>
    <col min="5600" max="5600" width="7.28515625" style="159" customWidth="1"/>
    <col min="5601" max="5601" width="8.140625" style="159" customWidth="1"/>
    <col min="5602" max="5602" width="7.42578125" style="159" customWidth="1"/>
    <col min="5603" max="5603" width="6.7109375" style="159" customWidth="1"/>
    <col min="5604" max="5604" width="14.28515625" style="159" customWidth="1"/>
    <col min="5605" max="5605" width="9.85546875" style="159" bestFit="1" customWidth="1"/>
    <col min="5606" max="5606" width="8" style="159" customWidth="1"/>
    <col min="5607" max="5607" width="6.85546875" style="159" customWidth="1"/>
    <col min="5608" max="5621" width="9.140625" style="159"/>
    <col min="5622" max="5622" width="10.85546875" style="159" customWidth="1"/>
    <col min="5623" max="5626" width="9.140625" style="159"/>
    <col min="5627" max="5627" width="10.140625" style="159" bestFit="1" customWidth="1"/>
    <col min="5628" max="5847" width="9.140625" style="159"/>
    <col min="5848" max="5848" width="25.42578125" style="159" customWidth="1"/>
    <col min="5849" max="5849" width="7.5703125" style="159" customWidth="1"/>
    <col min="5850" max="5850" width="8.140625" style="159" customWidth="1"/>
    <col min="5851" max="5852" width="7.28515625" style="159" customWidth="1"/>
    <col min="5853" max="5853" width="9.85546875" style="159" customWidth="1"/>
    <col min="5854" max="5854" width="9.5703125" style="159" customWidth="1"/>
    <col min="5855" max="5855" width="7.140625" style="159" customWidth="1"/>
    <col min="5856" max="5856" width="7.28515625" style="159" customWidth="1"/>
    <col min="5857" max="5857" width="8.140625" style="159" customWidth="1"/>
    <col min="5858" max="5858" width="7.42578125" style="159" customWidth="1"/>
    <col min="5859" max="5859" width="6.7109375" style="159" customWidth="1"/>
    <col min="5860" max="5860" width="14.28515625" style="159" customWidth="1"/>
    <col min="5861" max="5861" width="9.85546875" style="159" bestFit="1" customWidth="1"/>
    <col min="5862" max="5862" width="8" style="159" customWidth="1"/>
    <col min="5863" max="5863" width="6.85546875" style="159" customWidth="1"/>
    <col min="5864" max="5877" width="9.140625" style="159"/>
    <col min="5878" max="5878" width="10.85546875" style="159" customWidth="1"/>
    <col min="5879" max="5882" width="9.140625" style="159"/>
    <col min="5883" max="5883" width="10.140625" style="159" bestFit="1" customWidth="1"/>
    <col min="5884" max="6103" width="9.140625" style="159"/>
    <col min="6104" max="6104" width="25.42578125" style="159" customWidth="1"/>
    <col min="6105" max="6105" width="7.5703125" style="159" customWidth="1"/>
    <col min="6106" max="6106" width="8.140625" style="159" customWidth="1"/>
    <col min="6107" max="6108" width="7.28515625" style="159" customWidth="1"/>
    <col min="6109" max="6109" width="9.85546875" style="159" customWidth="1"/>
    <col min="6110" max="6110" width="9.5703125" style="159" customWidth="1"/>
    <col min="6111" max="6111" width="7.140625" style="159" customWidth="1"/>
    <col min="6112" max="6112" width="7.28515625" style="159" customWidth="1"/>
    <col min="6113" max="6113" width="8.140625" style="159" customWidth="1"/>
    <col min="6114" max="6114" width="7.42578125" style="159" customWidth="1"/>
    <col min="6115" max="6115" width="6.7109375" style="159" customWidth="1"/>
    <col min="6116" max="6116" width="14.28515625" style="159" customWidth="1"/>
    <col min="6117" max="6117" width="9.85546875" style="159" bestFit="1" customWidth="1"/>
    <col min="6118" max="6118" width="8" style="159" customWidth="1"/>
    <col min="6119" max="6119" width="6.85546875" style="159" customWidth="1"/>
    <col min="6120" max="6133" width="9.140625" style="159"/>
    <col min="6134" max="6134" width="10.85546875" style="159" customWidth="1"/>
    <col min="6135" max="6138" width="9.140625" style="159"/>
    <col min="6139" max="6139" width="10.140625" style="159" bestFit="1" customWidth="1"/>
    <col min="6140" max="6359" width="9.140625" style="159"/>
    <col min="6360" max="6360" width="25.42578125" style="159" customWidth="1"/>
    <col min="6361" max="6361" width="7.5703125" style="159" customWidth="1"/>
    <col min="6362" max="6362" width="8.140625" style="159" customWidth="1"/>
    <col min="6363" max="6364" width="7.28515625" style="159" customWidth="1"/>
    <col min="6365" max="6365" width="9.85546875" style="159" customWidth="1"/>
    <col min="6366" max="6366" width="9.5703125" style="159" customWidth="1"/>
    <col min="6367" max="6367" width="7.140625" style="159" customWidth="1"/>
    <col min="6368" max="6368" width="7.28515625" style="159" customWidth="1"/>
    <col min="6369" max="6369" width="8.140625" style="159" customWidth="1"/>
    <col min="6370" max="6370" width="7.42578125" style="159" customWidth="1"/>
    <col min="6371" max="6371" width="6.7109375" style="159" customWidth="1"/>
    <col min="6372" max="6372" width="14.28515625" style="159" customWidth="1"/>
    <col min="6373" max="6373" width="9.85546875" style="159" bestFit="1" customWidth="1"/>
    <col min="6374" max="6374" width="8" style="159" customWidth="1"/>
    <col min="6375" max="6375" width="6.85546875" style="159" customWidth="1"/>
    <col min="6376" max="6389" width="9.140625" style="159"/>
    <col min="6390" max="6390" width="10.85546875" style="159" customWidth="1"/>
    <col min="6391" max="6394" width="9.140625" style="159"/>
    <col min="6395" max="6395" width="10.140625" style="159" bestFit="1" customWidth="1"/>
    <col min="6396" max="6615" width="9.140625" style="159"/>
    <col min="6616" max="6616" width="25.42578125" style="159" customWidth="1"/>
    <col min="6617" max="6617" width="7.5703125" style="159" customWidth="1"/>
    <col min="6618" max="6618" width="8.140625" style="159" customWidth="1"/>
    <col min="6619" max="6620" width="7.28515625" style="159" customWidth="1"/>
    <col min="6621" max="6621" width="9.85546875" style="159" customWidth="1"/>
    <col min="6622" max="6622" width="9.5703125" style="159" customWidth="1"/>
    <col min="6623" max="6623" width="7.140625" style="159" customWidth="1"/>
    <col min="6624" max="6624" width="7.28515625" style="159" customWidth="1"/>
    <col min="6625" max="6625" width="8.140625" style="159" customWidth="1"/>
    <col min="6626" max="6626" width="7.42578125" style="159" customWidth="1"/>
    <col min="6627" max="6627" width="6.7109375" style="159" customWidth="1"/>
    <col min="6628" max="6628" width="14.28515625" style="159" customWidth="1"/>
    <col min="6629" max="6629" width="9.85546875" style="159" bestFit="1" customWidth="1"/>
    <col min="6630" max="6630" width="8" style="159" customWidth="1"/>
    <col min="6631" max="6631" width="6.85546875" style="159" customWidth="1"/>
    <col min="6632" max="6645" width="9.140625" style="159"/>
    <col min="6646" max="6646" width="10.85546875" style="159" customWidth="1"/>
    <col min="6647" max="6650" width="9.140625" style="159"/>
    <col min="6651" max="6651" width="10.140625" style="159" bestFit="1" customWidth="1"/>
    <col min="6652" max="6871" width="9.140625" style="159"/>
    <col min="6872" max="6872" width="25.42578125" style="159" customWidth="1"/>
    <col min="6873" max="6873" width="7.5703125" style="159" customWidth="1"/>
    <col min="6874" max="6874" width="8.140625" style="159" customWidth="1"/>
    <col min="6875" max="6876" width="7.28515625" style="159" customWidth="1"/>
    <col min="6877" max="6877" width="9.85546875" style="159" customWidth="1"/>
    <col min="6878" max="6878" width="9.5703125" style="159" customWidth="1"/>
    <col min="6879" max="6879" width="7.140625" style="159" customWidth="1"/>
    <col min="6880" max="6880" width="7.28515625" style="159" customWidth="1"/>
    <col min="6881" max="6881" width="8.140625" style="159" customWidth="1"/>
    <col min="6882" max="6882" width="7.42578125" style="159" customWidth="1"/>
    <col min="6883" max="6883" width="6.7109375" style="159" customWidth="1"/>
    <col min="6884" max="6884" width="14.28515625" style="159" customWidth="1"/>
    <col min="6885" max="6885" width="9.85546875" style="159" bestFit="1" customWidth="1"/>
    <col min="6886" max="6886" width="8" style="159" customWidth="1"/>
    <col min="6887" max="6887" width="6.85546875" style="159" customWidth="1"/>
    <col min="6888" max="6901" width="9.140625" style="159"/>
    <col min="6902" max="6902" width="10.85546875" style="159" customWidth="1"/>
    <col min="6903" max="6906" width="9.140625" style="159"/>
    <col min="6907" max="6907" width="10.140625" style="159" bestFit="1" customWidth="1"/>
    <col min="6908" max="7127" width="9.140625" style="159"/>
    <col min="7128" max="7128" width="25.42578125" style="159" customWidth="1"/>
    <col min="7129" max="7129" width="7.5703125" style="159" customWidth="1"/>
    <col min="7130" max="7130" width="8.140625" style="159" customWidth="1"/>
    <col min="7131" max="7132" width="7.28515625" style="159" customWidth="1"/>
    <col min="7133" max="7133" width="9.85546875" style="159" customWidth="1"/>
    <col min="7134" max="7134" width="9.5703125" style="159" customWidth="1"/>
    <col min="7135" max="7135" width="7.140625" style="159" customWidth="1"/>
    <col min="7136" max="7136" width="7.28515625" style="159" customWidth="1"/>
    <col min="7137" max="7137" width="8.140625" style="159" customWidth="1"/>
    <col min="7138" max="7138" width="7.42578125" style="159" customWidth="1"/>
    <col min="7139" max="7139" width="6.7109375" style="159" customWidth="1"/>
    <col min="7140" max="7140" width="14.28515625" style="159" customWidth="1"/>
    <col min="7141" max="7141" width="9.85546875" style="159" bestFit="1" customWidth="1"/>
    <col min="7142" max="7142" width="8" style="159" customWidth="1"/>
    <col min="7143" max="7143" width="6.85546875" style="159" customWidth="1"/>
    <col min="7144" max="7157" width="9.140625" style="159"/>
    <col min="7158" max="7158" width="10.85546875" style="159" customWidth="1"/>
    <col min="7159" max="7162" width="9.140625" style="159"/>
    <col min="7163" max="7163" width="10.140625" style="159" bestFit="1" customWidth="1"/>
    <col min="7164" max="7383" width="9.140625" style="159"/>
    <col min="7384" max="7384" width="25.42578125" style="159" customWidth="1"/>
    <col min="7385" max="7385" width="7.5703125" style="159" customWidth="1"/>
    <col min="7386" max="7386" width="8.140625" style="159" customWidth="1"/>
    <col min="7387" max="7388" width="7.28515625" style="159" customWidth="1"/>
    <col min="7389" max="7389" width="9.85546875" style="159" customWidth="1"/>
    <col min="7390" max="7390" width="9.5703125" style="159" customWidth="1"/>
    <col min="7391" max="7391" width="7.140625" style="159" customWidth="1"/>
    <col min="7392" max="7392" width="7.28515625" style="159" customWidth="1"/>
    <col min="7393" max="7393" width="8.140625" style="159" customWidth="1"/>
    <col min="7394" max="7394" width="7.42578125" style="159" customWidth="1"/>
    <col min="7395" max="7395" width="6.7109375" style="159" customWidth="1"/>
    <col min="7396" max="7396" width="14.28515625" style="159" customWidth="1"/>
    <col min="7397" max="7397" width="9.85546875" style="159" bestFit="1" customWidth="1"/>
    <col min="7398" max="7398" width="8" style="159" customWidth="1"/>
    <col min="7399" max="7399" width="6.85546875" style="159" customWidth="1"/>
    <col min="7400" max="7413" width="9.140625" style="159"/>
    <col min="7414" max="7414" width="10.85546875" style="159" customWidth="1"/>
    <col min="7415" max="7418" width="9.140625" style="159"/>
    <col min="7419" max="7419" width="10.140625" style="159" bestFit="1" customWidth="1"/>
    <col min="7420" max="7639" width="9.140625" style="159"/>
    <col min="7640" max="7640" width="25.42578125" style="159" customWidth="1"/>
    <col min="7641" max="7641" width="7.5703125" style="159" customWidth="1"/>
    <col min="7642" max="7642" width="8.140625" style="159" customWidth="1"/>
    <col min="7643" max="7644" width="7.28515625" style="159" customWidth="1"/>
    <col min="7645" max="7645" width="9.85546875" style="159" customWidth="1"/>
    <col min="7646" max="7646" width="9.5703125" style="159" customWidth="1"/>
    <col min="7647" max="7647" width="7.140625" style="159" customWidth="1"/>
    <col min="7648" max="7648" width="7.28515625" style="159" customWidth="1"/>
    <col min="7649" max="7649" width="8.140625" style="159" customWidth="1"/>
    <col min="7650" max="7650" width="7.42578125" style="159" customWidth="1"/>
    <col min="7651" max="7651" width="6.7109375" style="159" customWidth="1"/>
    <col min="7652" max="7652" width="14.28515625" style="159" customWidth="1"/>
    <col min="7653" max="7653" width="9.85546875" style="159" bestFit="1" customWidth="1"/>
    <col min="7654" max="7654" width="8" style="159" customWidth="1"/>
    <col min="7655" max="7655" width="6.85546875" style="159" customWidth="1"/>
    <col min="7656" max="7669" width="9.140625" style="159"/>
    <col min="7670" max="7670" width="10.85546875" style="159" customWidth="1"/>
    <col min="7671" max="7674" width="9.140625" style="159"/>
    <col min="7675" max="7675" width="10.140625" style="159" bestFit="1" customWidth="1"/>
    <col min="7676" max="7895" width="9.140625" style="159"/>
    <col min="7896" max="7896" width="25.42578125" style="159" customWidth="1"/>
    <col min="7897" max="7897" width="7.5703125" style="159" customWidth="1"/>
    <col min="7898" max="7898" width="8.140625" style="159" customWidth="1"/>
    <col min="7899" max="7900" width="7.28515625" style="159" customWidth="1"/>
    <col min="7901" max="7901" width="9.85546875" style="159" customWidth="1"/>
    <col min="7902" max="7902" width="9.5703125" style="159" customWidth="1"/>
    <col min="7903" max="7903" width="7.140625" style="159" customWidth="1"/>
    <col min="7904" max="7904" width="7.28515625" style="159" customWidth="1"/>
    <col min="7905" max="7905" width="8.140625" style="159" customWidth="1"/>
    <col min="7906" max="7906" width="7.42578125" style="159" customWidth="1"/>
    <col min="7907" max="7907" width="6.7109375" style="159" customWidth="1"/>
    <col min="7908" max="7908" width="14.28515625" style="159" customWidth="1"/>
    <col min="7909" max="7909" width="9.85546875" style="159" bestFit="1" customWidth="1"/>
    <col min="7910" max="7910" width="8" style="159" customWidth="1"/>
    <col min="7911" max="7911" width="6.85546875" style="159" customWidth="1"/>
    <col min="7912" max="7925" width="9.140625" style="159"/>
    <col min="7926" max="7926" width="10.85546875" style="159" customWidth="1"/>
    <col min="7927" max="7930" width="9.140625" style="159"/>
    <col min="7931" max="7931" width="10.140625" style="159" bestFit="1" customWidth="1"/>
    <col min="7932" max="8151" width="9.140625" style="159"/>
    <col min="8152" max="8152" width="25.42578125" style="159" customWidth="1"/>
    <col min="8153" max="8153" width="7.5703125" style="159" customWidth="1"/>
    <col min="8154" max="8154" width="8.140625" style="159" customWidth="1"/>
    <col min="8155" max="8156" width="7.28515625" style="159" customWidth="1"/>
    <col min="8157" max="8157" width="9.85546875" style="159" customWidth="1"/>
    <col min="8158" max="8158" width="9.5703125" style="159" customWidth="1"/>
    <col min="8159" max="8159" width="7.140625" style="159" customWidth="1"/>
    <col min="8160" max="8160" width="7.28515625" style="159" customWidth="1"/>
    <col min="8161" max="8161" width="8.140625" style="159" customWidth="1"/>
    <col min="8162" max="8162" width="7.42578125" style="159" customWidth="1"/>
    <col min="8163" max="8163" width="6.7109375" style="159" customWidth="1"/>
    <col min="8164" max="8164" width="14.28515625" style="159" customWidth="1"/>
    <col min="8165" max="8165" width="9.85546875" style="159" bestFit="1" customWidth="1"/>
    <col min="8166" max="8166" width="8" style="159" customWidth="1"/>
    <col min="8167" max="8167" width="6.85546875" style="159" customWidth="1"/>
    <col min="8168" max="8181" width="9.140625" style="159"/>
    <col min="8182" max="8182" width="10.85546875" style="159" customWidth="1"/>
    <col min="8183" max="8186" width="9.140625" style="159"/>
    <col min="8187" max="8187" width="10.140625" style="159" bestFit="1" customWidth="1"/>
    <col min="8188" max="8407" width="9.140625" style="159"/>
    <col min="8408" max="8408" width="25.42578125" style="159" customWidth="1"/>
    <col min="8409" max="8409" width="7.5703125" style="159" customWidth="1"/>
    <col min="8410" max="8410" width="8.140625" style="159" customWidth="1"/>
    <col min="8411" max="8412" width="7.28515625" style="159" customWidth="1"/>
    <col min="8413" max="8413" width="9.85546875" style="159" customWidth="1"/>
    <col min="8414" max="8414" width="9.5703125" style="159" customWidth="1"/>
    <col min="8415" max="8415" width="7.140625" style="159" customWidth="1"/>
    <col min="8416" max="8416" width="7.28515625" style="159" customWidth="1"/>
    <col min="8417" max="8417" width="8.140625" style="159" customWidth="1"/>
    <col min="8418" max="8418" width="7.42578125" style="159" customWidth="1"/>
    <col min="8419" max="8419" width="6.7109375" style="159" customWidth="1"/>
    <col min="8420" max="8420" width="14.28515625" style="159" customWidth="1"/>
    <col min="8421" max="8421" width="9.85546875" style="159" bestFit="1" customWidth="1"/>
    <col min="8422" max="8422" width="8" style="159" customWidth="1"/>
    <col min="8423" max="8423" width="6.85546875" style="159" customWidth="1"/>
    <col min="8424" max="8437" width="9.140625" style="159"/>
    <col min="8438" max="8438" width="10.85546875" style="159" customWidth="1"/>
    <col min="8439" max="8442" width="9.140625" style="159"/>
    <col min="8443" max="8443" width="10.140625" style="159" bestFit="1" customWidth="1"/>
    <col min="8444" max="8663" width="9.140625" style="159"/>
    <col min="8664" max="8664" width="25.42578125" style="159" customWidth="1"/>
    <col min="8665" max="8665" width="7.5703125" style="159" customWidth="1"/>
    <col min="8666" max="8666" width="8.140625" style="159" customWidth="1"/>
    <col min="8667" max="8668" width="7.28515625" style="159" customWidth="1"/>
    <col min="8669" max="8669" width="9.85546875" style="159" customWidth="1"/>
    <col min="8670" max="8670" width="9.5703125" style="159" customWidth="1"/>
    <col min="8671" max="8671" width="7.140625" style="159" customWidth="1"/>
    <col min="8672" max="8672" width="7.28515625" style="159" customWidth="1"/>
    <col min="8673" max="8673" width="8.140625" style="159" customWidth="1"/>
    <col min="8674" max="8674" width="7.42578125" style="159" customWidth="1"/>
    <col min="8675" max="8675" width="6.7109375" style="159" customWidth="1"/>
    <col min="8676" max="8676" width="14.28515625" style="159" customWidth="1"/>
    <col min="8677" max="8677" width="9.85546875" style="159" bestFit="1" customWidth="1"/>
    <col min="8678" max="8678" width="8" style="159" customWidth="1"/>
    <col min="8679" max="8679" width="6.85546875" style="159" customWidth="1"/>
    <col min="8680" max="8693" width="9.140625" style="159"/>
    <col min="8694" max="8694" width="10.85546875" style="159" customWidth="1"/>
    <col min="8695" max="8698" width="9.140625" style="159"/>
    <col min="8699" max="8699" width="10.140625" style="159" bestFit="1" customWidth="1"/>
    <col min="8700" max="8919" width="9.140625" style="159"/>
    <col min="8920" max="8920" width="25.42578125" style="159" customWidth="1"/>
    <col min="8921" max="8921" width="7.5703125" style="159" customWidth="1"/>
    <col min="8922" max="8922" width="8.140625" style="159" customWidth="1"/>
    <col min="8923" max="8924" width="7.28515625" style="159" customWidth="1"/>
    <col min="8925" max="8925" width="9.85546875" style="159" customWidth="1"/>
    <col min="8926" max="8926" width="9.5703125" style="159" customWidth="1"/>
    <col min="8927" max="8927" width="7.140625" style="159" customWidth="1"/>
    <col min="8928" max="8928" width="7.28515625" style="159" customWidth="1"/>
    <col min="8929" max="8929" width="8.140625" style="159" customWidth="1"/>
    <col min="8930" max="8930" width="7.42578125" style="159" customWidth="1"/>
    <col min="8931" max="8931" width="6.7109375" style="159" customWidth="1"/>
    <col min="8932" max="8932" width="14.28515625" style="159" customWidth="1"/>
    <col min="8933" max="8933" width="9.85546875" style="159" bestFit="1" customWidth="1"/>
    <col min="8934" max="8934" width="8" style="159" customWidth="1"/>
    <col min="8935" max="8935" width="6.85546875" style="159" customWidth="1"/>
    <col min="8936" max="8949" width="9.140625" style="159"/>
    <col min="8950" max="8950" width="10.85546875" style="159" customWidth="1"/>
    <col min="8951" max="8954" width="9.140625" style="159"/>
    <col min="8955" max="8955" width="10.140625" style="159" bestFit="1" customWidth="1"/>
    <col min="8956" max="9175" width="9.140625" style="159"/>
    <col min="9176" max="9176" width="25.42578125" style="159" customWidth="1"/>
    <col min="9177" max="9177" width="7.5703125" style="159" customWidth="1"/>
    <col min="9178" max="9178" width="8.140625" style="159" customWidth="1"/>
    <col min="9179" max="9180" width="7.28515625" style="159" customWidth="1"/>
    <col min="9181" max="9181" width="9.85546875" style="159" customWidth="1"/>
    <col min="9182" max="9182" width="9.5703125" style="159" customWidth="1"/>
    <col min="9183" max="9183" width="7.140625" style="159" customWidth="1"/>
    <col min="9184" max="9184" width="7.28515625" style="159" customWidth="1"/>
    <col min="9185" max="9185" width="8.140625" style="159" customWidth="1"/>
    <col min="9186" max="9186" width="7.42578125" style="159" customWidth="1"/>
    <col min="9187" max="9187" width="6.7109375" style="159" customWidth="1"/>
    <col min="9188" max="9188" width="14.28515625" style="159" customWidth="1"/>
    <col min="9189" max="9189" width="9.85546875" style="159" bestFit="1" customWidth="1"/>
    <col min="9190" max="9190" width="8" style="159" customWidth="1"/>
    <col min="9191" max="9191" width="6.85546875" style="159" customWidth="1"/>
    <col min="9192" max="9205" width="9.140625" style="159"/>
    <col min="9206" max="9206" width="10.85546875" style="159" customWidth="1"/>
    <col min="9207" max="9210" width="9.140625" style="159"/>
    <col min="9211" max="9211" width="10.140625" style="159" bestFit="1" customWidth="1"/>
    <col min="9212" max="9431" width="9.140625" style="159"/>
    <col min="9432" max="9432" width="25.42578125" style="159" customWidth="1"/>
    <col min="9433" max="9433" width="7.5703125" style="159" customWidth="1"/>
    <col min="9434" max="9434" width="8.140625" style="159" customWidth="1"/>
    <col min="9435" max="9436" width="7.28515625" style="159" customWidth="1"/>
    <col min="9437" max="9437" width="9.85546875" style="159" customWidth="1"/>
    <col min="9438" max="9438" width="9.5703125" style="159" customWidth="1"/>
    <col min="9439" max="9439" width="7.140625" style="159" customWidth="1"/>
    <col min="9440" max="9440" width="7.28515625" style="159" customWidth="1"/>
    <col min="9441" max="9441" width="8.140625" style="159" customWidth="1"/>
    <col min="9442" max="9442" width="7.42578125" style="159" customWidth="1"/>
    <col min="9443" max="9443" width="6.7109375" style="159" customWidth="1"/>
    <col min="9444" max="9444" width="14.28515625" style="159" customWidth="1"/>
    <col min="9445" max="9445" width="9.85546875" style="159" bestFit="1" customWidth="1"/>
    <col min="9446" max="9446" width="8" style="159" customWidth="1"/>
    <col min="9447" max="9447" width="6.85546875" style="159" customWidth="1"/>
    <col min="9448" max="9461" width="9.140625" style="159"/>
    <col min="9462" max="9462" width="10.85546875" style="159" customWidth="1"/>
    <col min="9463" max="9466" width="9.140625" style="159"/>
    <col min="9467" max="9467" width="10.140625" style="159" bestFit="1" customWidth="1"/>
    <col min="9468" max="9687" width="9.140625" style="159"/>
    <col min="9688" max="9688" width="25.42578125" style="159" customWidth="1"/>
    <col min="9689" max="9689" width="7.5703125" style="159" customWidth="1"/>
    <col min="9690" max="9690" width="8.140625" style="159" customWidth="1"/>
    <col min="9691" max="9692" width="7.28515625" style="159" customWidth="1"/>
    <col min="9693" max="9693" width="9.85546875" style="159" customWidth="1"/>
    <col min="9694" max="9694" width="9.5703125" style="159" customWidth="1"/>
    <col min="9695" max="9695" width="7.140625" style="159" customWidth="1"/>
    <col min="9696" max="9696" width="7.28515625" style="159" customWidth="1"/>
    <col min="9697" max="9697" width="8.140625" style="159" customWidth="1"/>
    <col min="9698" max="9698" width="7.42578125" style="159" customWidth="1"/>
    <col min="9699" max="9699" width="6.7109375" style="159" customWidth="1"/>
    <col min="9700" max="9700" width="14.28515625" style="159" customWidth="1"/>
    <col min="9701" max="9701" width="9.85546875" style="159" bestFit="1" customWidth="1"/>
    <col min="9702" max="9702" width="8" style="159" customWidth="1"/>
    <col min="9703" max="9703" width="6.85546875" style="159" customWidth="1"/>
    <col min="9704" max="9717" width="9.140625" style="159"/>
    <col min="9718" max="9718" width="10.85546875" style="159" customWidth="1"/>
    <col min="9719" max="9722" width="9.140625" style="159"/>
    <col min="9723" max="9723" width="10.140625" style="159" bestFit="1" customWidth="1"/>
    <col min="9724" max="9943" width="9.140625" style="159"/>
    <col min="9944" max="9944" width="25.42578125" style="159" customWidth="1"/>
    <col min="9945" max="9945" width="7.5703125" style="159" customWidth="1"/>
    <col min="9946" max="9946" width="8.140625" style="159" customWidth="1"/>
    <col min="9947" max="9948" width="7.28515625" style="159" customWidth="1"/>
    <col min="9949" max="9949" width="9.85546875" style="159" customWidth="1"/>
    <col min="9950" max="9950" width="9.5703125" style="159" customWidth="1"/>
    <col min="9951" max="9951" width="7.140625" style="159" customWidth="1"/>
    <col min="9952" max="9952" width="7.28515625" style="159" customWidth="1"/>
    <col min="9953" max="9953" width="8.140625" style="159" customWidth="1"/>
    <col min="9954" max="9954" width="7.42578125" style="159" customWidth="1"/>
    <col min="9955" max="9955" width="6.7109375" style="159" customWidth="1"/>
    <col min="9956" max="9956" width="14.28515625" style="159" customWidth="1"/>
    <col min="9957" max="9957" width="9.85546875" style="159" bestFit="1" customWidth="1"/>
    <col min="9958" max="9958" width="8" style="159" customWidth="1"/>
    <col min="9959" max="9959" width="6.85546875" style="159" customWidth="1"/>
    <col min="9960" max="9973" width="9.140625" style="159"/>
    <col min="9974" max="9974" width="10.85546875" style="159" customWidth="1"/>
    <col min="9975" max="9978" width="9.140625" style="159"/>
    <col min="9979" max="9979" width="10.140625" style="159" bestFit="1" customWidth="1"/>
    <col min="9980" max="10199" width="9.140625" style="159"/>
    <col min="10200" max="10200" width="25.42578125" style="159" customWidth="1"/>
    <col min="10201" max="10201" width="7.5703125" style="159" customWidth="1"/>
    <col min="10202" max="10202" width="8.140625" style="159" customWidth="1"/>
    <col min="10203" max="10204" width="7.28515625" style="159" customWidth="1"/>
    <col min="10205" max="10205" width="9.85546875" style="159" customWidth="1"/>
    <col min="10206" max="10206" width="9.5703125" style="159" customWidth="1"/>
    <col min="10207" max="10207" width="7.140625" style="159" customWidth="1"/>
    <col min="10208" max="10208" width="7.28515625" style="159" customWidth="1"/>
    <col min="10209" max="10209" width="8.140625" style="159" customWidth="1"/>
    <col min="10210" max="10210" width="7.42578125" style="159" customWidth="1"/>
    <col min="10211" max="10211" width="6.7109375" style="159" customWidth="1"/>
    <col min="10212" max="10212" width="14.28515625" style="159" customWidth="1"/>
    <col min="10213" max="10213" width="9.85546875" style="159" bestFit="1" customWidth="1"/>
    <col min="10214" max="10214" width="8" style="159" customWidth="1"/>
    <col min="10215" max="10215" width="6.85546875" style="159" customWidth="1"/>
    <col min="10216" max="10229" width="9.140625" style="159"/>
    <col min="10230" max="10230" width="10.85546875" style="159" customWidth="1"/>
    <col min="10231" max="10234" width="9.140625" style="159"/>
    <col min="10235" max="10235" width="10.140625" style="159" bestFit="1" customWidth="1"/>
    <col min="10236" max="10455" width="9.140625" style="159"/>
    <col min="10456" max="10456" width="25.42578125" style="159" customWidth="1"/>
    <col min="10457" max="10457" width="7.5703125" style="159" customWidth="1"/>
    <col min="10458" max="10458" width="8.140625" style="159" customWidth="1"/>
    <col min="10459" max="10460" width="7.28515625" style="159" customWidth="1"/>
    <col min="10461" max="10461" width="9.85546875" style="159" customWidth="1"/>
    <col min="10462" max="10462" width="9.5703125" style="159" customWidth="1"/>
    <col min="10463" max="10463" width="7.140625" style="159" customWidth="1"/>
    <col min="10464" max="10464" width="7.28515625" style="159" customWidth="1"/>
    <col min="10465" max="10465" width="8.140625" style="159" customWidth="1"/>
    <col min="10466" max="10466" width="7.42578125" style="159" customWidth="1"/>
    <col min="10467" max="10467" width="6.7109375" style="159" customWidth="1"/>
    <col min="10468" max="10468" width="14.28515625" style="159" customWidth="1"/>
    <col min="10469" max="10469" width="9.85546875" style="159" bestFit="1" customWidth="1"/>
    <col min="10470" max="10470" width="8" style="159" customWidth="1"/>
    <col min="10471" max="10471" width="6.85546875" style="159" customWidth="1"/>
    <col min="10472" max="10485" width="9.140625" style="159"/>
    <col min="10486" max="10486" width="10.85546875" style="159" customWidth="1"/>
    <col min="10487" max="10490" width="9.140625" style="159"/>
    <col min="10491" max="10491" width="10.140625" style="159" bestFit="1" customWidth="1"/>
    <col min="10492" max="10711" width="9.140625" style="159"/>
    <col min="10712" max="10712" width="25.42578125" style="159" customWidth="1"/>
    <col min="10713" max="10713" width="7.5703125" style="159" customWidth="1"/>
    <col min="10714" max="10714" width="8.140625" style="159" customWidth="1"/>
    <col min="10715" max="10716" width="7.28515625" style="159" customWidth="1"/>
    <col min="10717" max="10717" width="9.85546875" style="159" customWidth="1"/>
    <col min="10718" max="10718" width="9.5703125" style="159" customWidth="1"/>
    <col min="10719" max="10719" width="7.140625" style="159" customWidth="1"/>
    <col min="10720" max="10720" width="7.28515625" style="159" customWidth="1"/>
    <col min="10721" max="10721" width="8.140625" style="159" customWidth="1"/>
    <col min="10722" max="10722" width="7.42578125" style="159" customWidth="1"/>
    <col min="10723" max="10723" width="6.7109375" style="159" customWidth="1"/>
    <col min="10724" max="10724" width="14.28515625" style="159" customWidth="1"/>
    <col min="10725" max="10725" width="9.85546875" style="159" bestFit="1" customWidth="1"/>
    <col min="10726" max="10726" width="8" style="159" customWidth="1"/>
    <col min="10727" max="10727" width="6.85546875" style="159" customWidth="1"/>
    <col min="10728" max="10741" width="9.140625" style="159"/>
    <col min="10742" max="10742" width="10.85546875" style="159" customWidth="1"/>
    <col min="10743" max="10746" width="9.140625" style="159"/>
    <col min="10747" max="10747" width="10.140625" style="159" bestFit="1" customWidth="1"/>
    <col min="10748" max="10967" width="9.140625" style="159"/>
    <col min="10968" max="10968" width="25.42578125" style="159" customWidth="1"/>
    <col min="10969" max="10969" width="7.5703125" style="159" customWidth="1"/>
    <col min="10970" max="10970" width="8.140625" style="159" customWidth="1"/>
    <col min="10971" max="10972" width="7.28515625" style="159" customWidth="1"/>
    <col min="10973" max="10973" width="9.85546875" style="159" customWidth="1"/>
    <col min="10974" max="10974" width="9.5703125" style="159" customWidth="1"/>
    <col min="10975" max="10975" width="7.140625" style="159" customWidth="1"/>
    <col min="10976" max="10976" width="7.28515625" style="159" customWidth="1"/>
    <col min="10977" max="10977" width="8.140625" style="159" customWidth="1"/>
    <col min="10978" max="10978" width="7.42578125" style="159" customWidth="1"/>
    <col min="10979" max="10979" width="6.7109375" style="159" customWidth="1"/>
    <col min="10980" max="10980" width="14.28515625" style="159" customWidth="1"/>
    <col min="10981" max="10981" width="9.85546875" style="159" bestFit="1" customWidth="1"/>
    <col min="10982" max="10982" width="8" style="159" customWidth="1"/>
    <col min="10983" max="10983" width="6.85546875" style="159" customWidth="1"/>
    <col min="10984" max="10997" width="9.140625" style="159"/>
    <col min="10998" max="10998" width="10.85546875" style="159" customWidth="1"/>
    <col min="10999" max="11002" width="9.140625" style="159"/>
    <col min="11003" max="11003" width="10.140625" style="159" bestFit="1" customWidth="1"/>
    <col min="11004" max="11223" width="9.140625" style="159"/>
    <col min="11224" max="11224" width="25.42578125" style="159" customWidth="1"/>
    <col min="11225" max="11225" width="7.5703125" style="159" customWidth="1"/>
    <col min="11226" max="11226" width="8.140625" style="159" customWidth="1"/>
    <col min="11227" max="11228" width="7.28515625" style="159" customWidth="1"/>
    <col min="11229" max="11229" width="9.85546875" style="159" customWidth="1"/>
    <col min="11230" max="11230" width="9.5703125" style="159" customWidth="1"/>
    <col min="11231" max="11231" width="7.140625" style="159" customWidth="1"/>
    <col min="11232" max="11232" width="7.28515625" style="159" customWidth="1"/>
    <col min="11233" max="11233" width="8.140625" style="159" customWidth="1"/>
    <col min="11234" max="11234" width="7.42578125" style="159" customWidth="1"/>
    <col min="11235" max="11235" width="6.7109375" style="159" customWidth="1"/>
    <col min="11236" max="11236" width="14.28515625" style="159" customWidth="1"/>
    <col min="11237" max="11237" width="9.85546875" style="159" bestFit="1" customWidth="1"/>
    <col min="11238" max="11238" width="8" style="159" customWidth="1"/>
    <col min="11239" max="11239" width="6.85546875" style="159" customWidth="1"/>
    <col min="11240" max="11253" width="9.140625" style="159"/>
    <col min="11254" max="11254" width="10.85546875" style="159" customWidth="1"/>
    <col min="11255" max="11258" width="9.140625" style="159"/>
    <col min="11259" max="11259" width="10.140625" style="159" bestFit="1" customWidth="1"/>
    <col min="11260" max="11479" width="9.140625" style="159"/>
    <col min="11480" max="11480" width="25.42578125" style="159" customWidth="1"/>
    <col min="11481" max="11481" width="7.5703125" style="159" customWidth="1"/>
    <col min="11482" max="11482" width="8.140625" style="159" customWidth="1"/>
    <col min="11483" max="11484" width="7.28515625" style="159" customWidth="1"/>
    <col min="11485" max="11485" width="9.85546875" style="159" customWidth="1"/>
    <col min="11486" max="11486" width="9.5703125" style="159" customWidth="1"/>
    <col min="11487" max="11487" width="7.140625" style="159" customWidth="1"/>
    <col min="11488" max="11488" width="7.28515625" style="159" customWidth="1"/>
    <col min="11489" max="11489" width="8.140625" style="159" customWidth="1"/>
    <col min="11490" max="11490" width="7.42578125" style="159" customWidth="1"/>
    <col min="11491" max="11491" width="6.7109375" style="159" customWidth="1"/>
    <col min="11492" max="11492" width="14.28515625" style="159" customWidth="1"/>
    <col min="11493" max="11493" width="9.85546875" style="159" bestFit="1" customWidth="1"/>
    <col min="11494" max="11494" width="8" style="159" customWidth="1"/>
    <col min="11495" max="11495" width="6.85546875" style="159" customWidth="1"/>
    <col min="11496" max="11509" width="9.140625" style="159"/>
    <col min="11510" max="11510" width="10.85546875" style="159" customWidth="1"/>
    <col min="11511" max="11514" width="9.140625" style="159"/>
    <col min="11515" max="11515" width="10.140625" style="159" bestFit="1" customWidth="1"/>
    <col min="11516" max="11735" width="9.140625" style="159"/>
    <col min="11736" max="11736" width="25.42578125" style="159" customWidth="1"/>
    <col min="11737" max="11737" width="7.5703125" style="159" customWidth="1"/>
    <col min="11738" max="11738" width="8.140625" style="159" customWidth="1"/>
    <col min="11739" max="11740" width="7.28515625" style="159" customWidth="1"/>
    <col min="11741" max="11741" width="9.85546875" style="159" customWidth="1"/>
    <col min="11742" max="11742" width="9.5703125" style="159" customWidth="1"/>
    <col min="11743" max="11743" width="7.140625" style="159" customWidth="1"/>
    <col min="11744" max="11744" width="7.28515625" style="159" customWidth="1"/>
    <col min="11745" max="11745" width="8.140625" style="159" customWidth="1"/>
    <col min="11746" max="11746" width="7.42578125" style="159" customWidth="1"/>
    <col min="11747" max="11747" width="6.7109375" style="159" customWidth="1"/>
    <col min="11748" max="11748" width="14.28515625" style="159" customWidth="1"/>
    <col min="11749" max="11749" width="9.85546875" style="159" bestFit="1" customWidth="1"/>
    <col min="11750" max="11750" width="8" style="159" customWidth="1"/>
    <col min="11751" max="11751" width="6.85546875" style="159" customWidth="1"/>
    <col min="11752" max="11765" width="9.140625" style="159"/>
    <col min="11766" max="11766" width="10.85546875" style="159" customWidth="1"/>
    <col min="11767" max="11770" width="9.140625" style="159"/>
    <col min="11771" max="11771" width="10.140625" style="159" bestFit="1" customWidth="1"/>
    <col min="11772" max="11991" width="9.140625" style="159"/>
    <col min="11992" max="11992" width="25.42578125" style="159" customWidth="1"/>
    <col min="11993" max="11993" width="7.5703125" style="159" customWidth="1"/>
    <col min="11994" max="11994" width="8.140625" style="159" customWidth="1"/>
    <col min="11995" max="11996" width="7.28515625" style="159" customWidth="1"/>
    <col min="11997" max="11997" width="9.85546875" style="159" customWidth="1"/>
    <col min="11998" max="11998" width="9.5703125" style="159" customWidth="1"/>
    <col min="11999" max="11999" width="7.140625" style="159" customWidth="1"/>
    <col min="12000" max="12000" width="7.28515625" style="159" customWidth="1"/>
    <col min="12001" max="12001" width="8.140625" style="159" customWidth="1"/>
    <col min="12002" max="12002" width="7.42578125" style="159" customWidth="1"/>
    <col min="12003" max="12003" width="6.7109375" style="159" customWidth="1"/>
    <col min="12004" max="12004" width="14.28515625" style="159" customWidth="1"/>
    <col min="12005" max="12005" width="9.85546875" style="159" bestFit="1" customWidth="1"/>
    <col min="12006" max="12006" width="8" style="159" customWidth="1"/>
    <col min="12007" max="12007" width="6.85546875" style="159" customWidth="1"/>
    <col min="12008" max="12021" width="9.140625" style="159"/>
    <col min="12022" max="12022" width="10.85546875" style="159" customWidth="1"/>
    <col min="12023" max="12026" width="9.140625" style="159"/>
    <col min="12027" max="12027" width="10.140625" style="159" bestFit="1" customWidth="1"/>
    <col min="12028" max="12247" width="9.140625" style="159"/>
    <col min="12248" max="12248" width="25.42578125" style="159" customWidth="1"/>
    <col min="12249" max="12249" width="7.5703125" style="159" customWidth="1"/>
    <col min="12250" max="12250" width="8.140625" style="159" customWidth="1"/>
    <col min="12251" max="12252" width="7.28515625" style="159" customWidth="1"/>
    <col min="12253" max="12253" width="9.85546875" style="159" customWidth="1"/>
    <col min="12254" max="12254" width="9.5703125" style="159" customWidth="1"/>
    <col min="12255" max="12255" width="7.140625" style="159" customWidth="1"/>
    <col min="12256" max="12256" width="7.28515625" style="159" customWidth="1"/>
    <col min="12257" max="12257" width="8.140625" style="159" customWidth="1"/>
    <col min="12258" max="12258" width="7.42578125" style="159" customWidth="1"/>
    <col min="12259" max="12259" width="6.7109375" style="159" customWidth="1"/>
    <col min="12260" max="12260" width="14.28515625" style="159" customWidth="1"/>
    <col min="12261" max="12261" width="9.85546875" style="159" bestFit="1" customWidth="1"/>
    <col min="12262" max="12262" width="8" style="159" customWidth="1"/>
    <col min="12263" max="12263" width="6.85546875" style="159" customWidth="1"/>
    <col min="12264" max="12277" width="9.140625" style="159"/>
    <col min="12278" max="12278" width="10.85546875" style="159" customWidth="1"/>
    <col min="12279" max="12282" width="9.140625" style="159"/>
    <col min="12283" max="12283" width="10.140625" style="159" bestFit="1" customWidth="1"/>
    <col min="12284" max="12503" width="9.140625" style="159"/>
    <col min="12504" max="12504" width="25.42578125" style="159" customWidth="1"/>
    <col min="12505" max="12505" width="7.5703125" style="159" customWidth="1"/>
    <col min="12506" max="12506" width="8.140625" style="159" customWidth="1"/>
    <col min="12507" max="12508" width="7.28515625" style="159" customWidth="1"/>
    <col min="12509" max="12509" width="9.85546875" style="159" customWidth="1"/>
    <col min="12510" max="12510" width="9.5703125" style="159" customWidth="1"/>
    <col min="12511" max="12511" width="7.140625" style="159" customWidth="1"/>
    <col min="12512" max="12512" width="7.28515625" style="159" customWidth="1"/>
    <col min="12513" max="12513" width="8.140625" style="159" customWidth="1"/>
    <col min="12514" max="12514" width="7.42578125" style="159" customWidth="1"/>
    <col min="12515" max="12515" width="6.7109375" style="159" customWidth="1"/>
    <col min="12516" max="12516" width="14.28515625" style="159" customWidth="1"/>
    <col min="12517" max="12517" width="9.85546875" style="159" bestFit="1" customWidth="1"/>
    <col min="12518" max="12518" width="8" style="159" customWidth="1"/>
    <col min="12519" max="12519" width="6.85546875" style="159" customWidth="1"/>
    <col min="12520" max="12533" width="9.140625" style="159"/>
    <col min="12534" max="12534" width="10.85546875" style="159" customWidth="1"/>
    <col min="12535" max="12538" width="9.140625" style="159"/>
    <col min="12539" max="12539" width="10.140625" style="159" bestFit="1" customWidth="1"/>
    <col min="12540" max="12759" width="9.140625" style="159"/>
    <col min="12760" max="12760" width="25.42578125" style="159" customWidth="1"/>
    <col min="12761" max="12761" width="7.5703125" style="159" customWidth="1"/>
    <col min="12762" max="12762" width="8.140625" style="159" customWidth="1"/>
    <col min="12763" max="12764" width="7.28515625" style="159" customWidth="1"/>
    <col min="12765" max="12765" width="9.85546875" style="159" customWidth="1"/>
    <col min="12766" max="12766" width="9.5703125" style="159" customWidth="1"/>
    <col min="12767" max="12767" width="7.140625" style="159" customWidth="1"/>
    <col min="12768" max="12768" width="7.28515625" style="159" customWidth="1"/>
    <col min="12769" max="12769" width="8.140625" style="159" customWidth="1"/>
    <col min="12770" max="12770" width="7.42578125" style="159" customWidth="1"/>
    <col min="12771" max="12771" width="6.7109375" style="159" customWidth="1"/>
    <col min="12772" max="12772" width="14.28515625" style="159" customWidth="1"/>
    <col min="12773" max="12773" width="9.85546875" style="159" bestFit="1" customWidth="1"/>
    <col min="12774" max="12774" width="8" style="159" customWidth="1"/>
    <col min="12775" max="12775" width="6.85546875" style="159" customWidth="1"/>
    <col min="12776" max="12789" width="9.140625" style="159"/>
    <col min="12790" max="12790" width="10.85546875" style="159" customWidth="1"/>
    <col min="12791" max="12794" width="9.140625" style="159"/>
    <col min="12795" max="12795" width="10.140625" style="159" bestFit="1" customWidth="1"/>
    <col min="12796" max="13015" width="9.140625" style="159"/>
    <col min="13016" max="13016" width="25.42578125" style="159" customWidth="1"/>
    <col min="13017" max="13017" width="7.5703125" style="159" customWidth="1"/>
    <col min="13018" max="13018" width="8.140625" style="159" customWidth="1"/>
    <col min="13019" max="13020" width="7.28515625" style="159" customWidth="1"/>
    <col min="13021" max="13021" width="9.85546875" style="159" customWidth="1"/>
    <col min="13022" max="13022" width="9.5703125" style="159" customWidth="1"/>
    <col min="13023" max="13023" width="7.140625" style="159" customWidth="1"/>
    <col min="13024" max="13024" width="7.28515625" style="159" customWidth="1"/>
    <col min="13025" max="13025" width="8.140625" style="159" customWidth="1"/>
    <col min="13026" max="13026" width="7.42578125" style="159" customWidth="1"/>
    <col min="13027" max="13027" width="6.7109375" style="159" customWidth="1"/>
    <col min="13028" max="13028" width="14.28515625" style="159" customWidth="1"/>
    <col min="13029" max="13029" width="9.85546875" style="159" bestFit="1" customWidth="1"/>
    <col min="13030" max="13030" width="8" style="159" customWidth="1"/>
    <col min="13031" max="13031" width="6.85546875" style="159" customWidth="1"/>
    <col min="13032" max="13045" width="9.140625" style="159"/>
    <col min="13046" max="13046" width="10.85546875" style="159" customWidth="1"/>
    <col min="13047" max="13050" width="9.140625" style="159"/>
    <col min="13051" max="13051" width="10.140625" style="159" bestFit="1" customWidth="1"/>
    <col min="13052" max="13271" width="9.140625" style="159"/>
    <col min="13272" max="13272" width="25.42578125" style="159" customWidth="1"/>
    <col min="13273" max="13273" width="7.5703125" style="159" customWidth="1"/>
    <col min="13274" max="13274" width="8.140625" style="159" customWidth="1"/>
    <col min="13275" max="13276" width="7.28515625" style="159" customWidth="1"/>
    <col min="13277" max="13277" width="9.85546875" style="159" customWidth="1"/>
    <col min="13278" max="13278" width="9.5703125" style="159" customWidth="1"/>
    <col min="13279" max="13279" width="7.140625" style="159" customWidth="1"/>
    <col min="13280" max="13280" width="7.28515625" style="159" customWidth="1"/>
    <col min="13281" max="13281" width="8.140625" style="159" customWidth="1"/>
    <col min="13282" max="13282" width="7.42578125" style="159" customWidth="1"/>
    <col min="13283" max="13283" width="6.7109375" style="159" customWidth="1"/>
    <col min="13284" max="13284" width="14.28515625" style="159" customWidth="1"/>
    <col min="13285" max="13285" width="9.85546875" style="159" bestFit="1" customWidth="1"/>
    <col min="13286" max="13286" width="8" style="159" customWidth="1"/>
    <col min="13287" max="13287" width="6.85546875" style="159" customWidth="1"/>
    <col min="13288" max="13301" width="9.140625" style="159"/>
    <col min="13302" max="13302" width="10.85546875" style="159" customWidth="1"/>
    <col min="13303" max="13306" width="9.140625" style="159"/>
    <col min="13307" max="13307" width="10.140625" style="159" bestFit="1" customWidth="1"/>
    <col min="13308" max="13527" width="9.140625" style="159"/>
    <col min="13528" max="13528" width="25.42578125" style="159" customWidth="1"/>
    <col min="13529" max="13529" width="7.5703125" style="159" customWidth="1"/>
    <col min="13530" max="13530" width="8.140625" style="159" customWidth="1"/>
    <col min="13531" max="13532" width="7.28515625" style="159" customWidth="1"/>
    <col min="13533" max="13533" width="9.85546875" style="159" customWidth="1"/>
    <col min="13534" max="13534" width="9.5703125" style="159" customWidth="1"/>
    <col min="13535" max="13535" width="7.140625" style="159" customWidth="1"/>
    <col min="13536" max="13536" width="7.28515625" style="159" customWidth="1"/>
    <col min="13537" max="13537" width="8.140625" style="159" customWidth="1"/>
    <col min="13538" max="13538" width="7.42578125" style="159" customWidth="1"/>
    <col min="13539" max="13539" width="6.7109375" style="159" customWidth="1"/>
    <col min="13540" max="13540" width="14.28515625" style="159" customWidth="1"/>
    <col min="13541" max="13541" width="9.85546875" style="159" bestFit="1" customWidth="1"/>
    <col min="13542" max="13542" width="8" style="159" customWidth="1"/>
    <col min="13543" max="13543" width="6.85546875" style="159" customWidth="1"/>
    <col min="13544" max="13557" width="9.140625" style="159"/>
    <col min="13558" max="13558" width="10.85546875" style="159" customWidth="1"/>
    <col min="13559" max="13562" width="9.140625" style="159"/>
    <col min="13563" max="13563" width="10.140625" style="159" bestFit="1" customWidth="1"/>
    <col min="13564" max="13783" width="9.140625" style="159"/>
    <col min="13784" max="13784" width="25.42578125" style="159" customWidth="1"/>
    <col min="13785" max="13785" width="7.5703125" style="159" customWidth="1"/>
    <col min="13786" max="13786" width="8.140625" style="159" customWidth="1"/>
    <col min="13787" max="13788" width="7.28515625" style="159" customWidth="1"/>
    <col min="13789" max="13789" width="9.85546875" style="159" customWidth="1"/>
    <col min="13790" max="13790" width="9.5703125" style="159" customWidth="1"/>
    <col min="13791" max="13791" width="7.140625" style="159" customWidth="1"/>
    <col min="13792" max="13792" width="7.28515625" style="159" customWidth="1"/>
    <col min="13793" max="13793" width="8.140625" style="159" customWidth="1"/>
    <col min="13794" max="13794" width="7.42578125" style="159" customWidth="1"/>
    <col min="13795" max="13795" width="6.7109375" style="159" customWidth="1"/>
    <col min="13796" max="13796" width="14.28515625" style="159" customWidth="1"/>
    <col min="13797" max="13797" width="9.85546875" style="159" bestFit="1" customWidth="1"/>
    <col min="13798" max="13798" width="8" style="159" customWidth="1"/>
    <col min="13799" max="13799" width="6.85546875" style="159" customWidth="1"/>
    <col min="13800" max="13813" width="9.140625" style="159"/>
    <col min="13814" max="13814" width="10.85546875" style="159" customWidth="1"/>
    <col min="13815" max="13818" width="9.140625" style="159"/>
    <col min="13819" max="13819" width="10.140625" style="159" bestFit="1" customWidth="1"/>
    <col min="13820" max="14039" width="9.140625" style="159"/>
    <col min="14040" max="14040" width="25.42578125" style="159" customWidth="1"/>
    <col min="14041" max="14041" width="7.5703125" style="159" customWidth="1"/>
    <col min="14042" max="14042" width="8.140625" style="159" customWidth="1"/>
    <col min="14043" max="14044" width="7.28515625" style="159" customWidth="1"/>
    <col min="14045" max="14045" width="9.85546875" style="159" customWidth="1"/>
    <col min="14046" max="14046" width="9.5703125" style="159" customWidth="1"/>
    <col min="14047" max="14047" width="7.140625" style="159" customWidth="1"/>
    <col min="14048" max="14048" width="7.28515625" style="159" customWidth="1"/>
    <col min="14049" max="14049" width="8.140625" style="159" customWidth="1"/>
    <col min="14050" max="14050" width="7.42578125" style="159" customWidth="1"/>
    <col min="14051" max="14051" width="6.7109375" style="159" customWidth="1"/>
    <col min="14052" max="14052" width="14.28515625" style="159" customWidth="1"/>
    <col min="14053" max="14053" width="9.85546875" style="159" bestFit="1" customWidth="1"/>
    <col min="14054" max="14054" width="8" style="159" customWidth="1"/>
    <col min="14055" max="14055" width="6.85546875" style="159" customWidth="1"/>
    <col min="14056" max="14069" width="9.140625" style="159"/>
    <col min="14070" max="14070" width="10.85546875" style="159" customWidth="1"/>
    <col min="14071" max="14074" width="9.140625" style="159"/>
    <col min="14075" max="14075" width="10.140625" style="159" bestFit="1" customWidth="1"/>
    <col min="14076" max="14295" width="9.140625" style="159"/>
    <col min="14296" max="14296" width="25.42578125" style="159" customWidth="1"/>
    <col min="14297" max="14297" width="7.5703125" style="159" customWidth="1"/>
    <col min="14298" max="14298" width="8.140625" style="159" customWidth="1"/>
    <col min="14299" max="14300" width="7.28515625" style="159" customWidth="1"/>
    <col min="14301" max="14301" width="9.85546875" style="159" customWidth="1"/>
    <col min="14302" max="14302" width="9.5703125" style="159" customWidth="1"/>
    <col min="14303" max="14303" width="7.140625" style="159" customWidth="1"/>
    <col min="14304" max="14304" width="7.28515625" style="159" customWidth="1"/>
    <col min="14305" max="14305" width="8.140625" style="159" customWidth="1"/>
    <col min="14306" max="14306" width="7.42578125" style="159" customWidth="1"/>
    <col min="14307" max="14307" width="6.7109375" style="159" customWidth="1"/>
    <col min="14308" max="14308" width="14.28515625" style="159" customWidth="1"/>
    <col min="14309" max="14309" width="9.85546875" style="159" bestFit="1" customWidth="1"/>
    <col min="14310" max="14310" width="8" style="159" customWidth="1"/>
    <col min="14311" max="14311" width="6.85546875" style="159" customWidth="1"/>
    <col min="14312" max="14325" width="9.140625" style="159"/>
    <col min="14326" max="14326" width="10.85546875" style="159" customWidth="1"/>
    <col min="14327" max="14330" width="9.140625" style="159"/>
    <col min="14331" max="14331" width="10.140625" style="159" bestFit="1" customWidth="1"/>
    <col min="14332" max="14551" width="9.140625" style="159"/>
    <col min="14552" max="14552" width="25.42578125" style="159" customWidth="1"/>
    <col min="14553" max="14553" width="7.5703125" style="159" customWidth="1"/>
    <col min="14554" max="14554" width="8.140625" style="159" customWidth="1"/>
    <col min="14555" max="14556" width="7.28515625" style="159" customWidth="1"/>
    <col min="14557" max="14557" width="9.85546875" style="159" customWidth="1"/>
    <col min="14558" max="14558" width="9.5703125" style="159" customWidth="1"/>
    <col min="14559" max="14559" width="7.140625" style="159" customWidth="1"/>
    <col min="14560" max="14560" width="7.28515625" style="159" customWidth="1"/>
    <col min="14561" max="14561" width="8.140625" style="159" customWidth="1"/>
    <col min="14562" max="14562" width="7.42578125" style="159" customWidth="1"/>
    <col min="14563" max="14563" width="6.7109375" style="159" customWidth="1"/>
    <col min="14564" max="14564" width="14.28515625" style="159" customWidth="1"/>
    <col min="14565" max="14565" width="9.85546875" style="159" bestFit="1" customWidth="1"/>
    <col min="14566" max="14566" width="8" style="159" customWidth="1"/>
    <col min="14567" max="14567" width="6.85546875" style="159" customWidth="1"/>
    <col min="14568" max="14581" width="9.140625" style="159"/>
    <col min="14582" max="14582" width="10.85546875" style="159" customWidth="1"/>
    <col min="14583" max="14586" width="9.140625" style="159"/>
    <col min="14587" max="14587" width="10.140625" style="159" bestFit="1" customWidth="1"/>
    <col min="14588" max="14807" width="9.140625" style="159"/>
    <col min="14808" max="14808" width="25.42578125" style="159" customWidth="1"/>
    <col min="14809" max="14809" width="7.5703125" style="159" customWidth="1"/>
    <col min="14810" max="14810" width="8.140625" style="159" customWidth="1"/>
    <col min="14811" max="14812" width="7.28515625" style="159" customWidth="1"/>
    <col min="14813" max="14813" width="9.85546875" style="159" customWidth="1"/>
    <col min="14814" max="14814" width="9.5703125" style="159" customWidth="1"/>
    <col min="14815" max="14815" width="7.140625" style="159" customWidth="1"/>
    <col min="14816" max="14816" width="7.28515625" style="159" customWidth="1"/>
    <col min="14817" max="14817" width="8.140625" style="159" customWidth="1"/>
    <col min="14818" max="14818" width="7.42578125" style="159" customWidth="1"/>
    <col min="14819" max="14819" width="6.7109375" style="159" customWidth="1"/>
    <col min="14820" max="14820" width="14.28515625" style="159" customWidth="1"/>
    <col min="14821" max="14821" width="9.85546875" style="159" bestFit="1" customWidth="1"/>
    <col min="14822" max="14822" width="8" style="159" customWidth="1"/>
    <col min="14823" max="14823" width="6.85546875" style="159" customWidth="1"/>
    <col min="14824" max="14837" width="9.140625" style="159"/>
    <col min="14838" max="14838" width="10.85546875" style="159" customWidth="1"/>
    <col min="14839" max="14842" width="9.140625" style="159"/>
    <col min="14843" max="14843" width="10.140625" style="159" bestFit="1" customWidth="1"/>
    <col min="14844" max="15063" width="9.140625" style="159"/>
    <col min="15064" max="15064" width="25.42578125" style="159" customWidth="1"/>
    <col min="15065" max="15065" width="7.5703125" style="159" customWidth="1"/>
    <col min="15066" max="15066" width="8.140625" style="159" customWidth="1"/>
    <col min="15067" max="15068" width="7.28515625" style="159" customWidth="1"/>
    <col min="15069" max="15069" width="9.85546875" style="159" customWidth="1"/>
    <col min="15070" max="15070" width="9.5703125" style="159" customWidth="1"/>
    <col min="15071" max="15071" width="7.140625" style="159" customWidth="1"/>
    <col min="15072" max="15072" width="7.28515625" style="159" customWidth="1"/>
    <col min="15073" max="15073" width="8.140625" style="159" customWidth="1"/>
    <col min="15074" max="15074" width="7.42578125" style="159" customWidth="1"/>
    <col min="15075" max="15075" width="6.7109375" style="159" customWidth="1"/>
    <col min="15076" max="15076" width="14.28515625" style="159" customWidth="1"/>
    <col min="15077" max="15077" width="9.85546875" style="159" bestFit="1" customWidth="1"/>
    <col min="15078" max="15078" width="8" style="159" customWidth="1"/>
    <col min="15079" max="15079" width="6.85546875" style="159" customWidth="1"/>
    <col min="15080" max="15093" width="9.140625" style="159"/>
    <col min="15094" max="15094" width="10.85546875" style="159" customWidth="1"/>
    <col min="15095" max="15098" width="9.140625" style="159"/>
    <col min="15099" max="15099" width="10.140625" style="159" bestFit="1" customWidth="1"/>
    <col min="15100" max="15319" width="9.140625" style="159"/>
    <col min="15320" max="15320" width="25.42578125" style="159" customWidth="1"/>
    <col min="15321" max="15321" width="7.5703125" style="159" customWidth="1"/>
    <col min="15322" max="15322" width="8.140625" style="159" customWidth="1"/>
    <col min="15323" max="15324" width="7.28515625" style="159" customWidth="1"/>
    <col min="15325" max="15325" width="9.85546875" style="159" customWidth="1"/>
    <col min="15326" max="15326" width="9.5703125" style="159" customWidth="1"/>
    <col min="15327" max="15327" width="7.140625" style="159" customWidth="1"/>
    <col min="15328" max="15328" width="7.28515625" style="159" customWidth="1"/>
    <col min="15329" max="15329" width="8.140625" style="159" customWidth="1"/>
    <col min="15330" max="15330" width="7.42578125" style="159" customWidth="1"/>
    <col min="15331" max="15331" width="6.7109375" style="159" customWidth="1"/>
    <col min="15332" max="15332" width="14.28515625" style="159" customWidth="1"/>
    <col min="15333" max="15333" width="9.85546875" style="159" bestFit="1" customWidth="1"/>
    <col min="15334" max="15334" width="8" style="159" customWidth="1"/>
    <col min="15335" max="15335" width="6.85546875" style="159" customWidth="1"/>
    <col min="15336" max="15349" width="9.140625" style="159"/>
    <col min="15350" max="15350" width="10.85546875" style="159" customWidth="1"/>
    <col min="15351" max="15354" width="9.140625" style="159"/>
    <col min="15355" max="15355" width="10.140625" style="159" bestFit="1" customWidth="1"/>
    <col min="15356" max="15575" width="9.140625" style="159"/>
    <col min="15576" max="15576" width="25.42578125" style="159" customWidth="1"/>
    <col min="15577" max="15577" width="7.5703125" style="159" customWidth="1"/>
    <col min="15578" max="15578" width="8.140625" style="159" customWidth="1"/>
    <col min="15579" max="15580" width="7.28515625" style="159" customWidth="1"/>
    <col min="15581" max="15581" width="9.85546875" style="159" customWidth="1"/>
    <col min="15582" max="15582" width="9.5703125" style="159" customWidth="1"/>
    <col min="15583" max="15583" width="7.140625" style="159" customWidth="1"/>
    <col min="15584" max="15584" width="7.28515625" style="159" customWidth="1"/>
    <col min="15585" max="15585" width="8.140625" style="159" customWidth="1"/>
    <col min="15586" max="15586" width="7.42578125" style="159" customWidth="1"/>
    <col min="15587" max="15587" width="6.7109375" style="159" customWidth="1"/>
    <col min="15588" max="15588" width="14.28515625" style="159" customWidth="1"/>
    <col min="15589" max="15589" width="9.85546875" style="159" bestFit="1" customWidth="1"/>
    <col min="15590" max="15590" width="8" style="159" customWidth="1"/>
    <col min="15591" max="15591" width="6.85546875" style="159" customWidth="1"/>
    <col min="15592" max="15605" width="9.140625" style="159"/>
    <col min="15606" max="15606" width="10.85546875" style="159" customWidth="1"/>
    <col min="15607" max="15610" width="9.140625" style="159"/>
    <col min="15611" max="15611" width="10.140625" style="159" bestFit="1" customWidth="1"/>
    <col min="15612" max="15831" width="9.140625" style="159"/>
    <col min="15832" max="15832" width="25.42578125" style="159" customWidth="1"/>
    <col min="15833" max="15833" width="7.5703125" style="159" customWidth="1"/>
    <col min="15834" max="15834" width="8.140625" style="159" customWidth="1"/>
    <col min="15835" max="15836" width="7.28515625" style="159" customWidth="1"/>
    <col min="15837" max="15837" width="9.85546875" style="159" customWidth="1"/>
    <col min="15838" max="15838" width="9.5703125" style="159" customWidth="1"/>
    <col min="15839" max="15839" width="7.140625" style="159" customWidth="1"/>
    <col min="15840" max="15840" width="7.28515625" style="159" customWidth="1"/>
    <col min="15841" max="15841" width="8.140625" style="159" customWidth="1"/>
    <col min="15842" max="15842" width="7.42578125" style="159" customWidth="1"/>
    <col min="15843" max="15843" width="6.7109375" style="159" customWidth="1"/>
    <col min="15844" max="15844" width="14.28515625" style="159" customWidth="1"/>
    <col min="15845" max="15845" width="9.85546875" style="159" bestFit="1" customWidth="1"/>
    <col min="15846" max="15846" width="8" style="159" customWidth="1"/>
    <col min="15847" max="15847" width="6.85546875" style="159" customWidth="1"/>
    <col min="15848" max="15861" width="9.140625" style="159"/>
    <col min="15862" max="15862" width="10.85546875" style="159" customWidth="1"/>
    <col min="15863" max="15866" width="9.140625" style="159"/>
    <col min="15867" max="15867" width="10.140625" style="159" bestFit="1" customWidth="1"/>
    <col min="15868" max="16087" width="9.140625" style="159"/>
    <col min="16088" max="16088" width="25.42578125" style="159" customWidth="1"/>
    <col min="16089" max="16089" width="7.5703125" style="159" customWidth="1"/>
    <col min="16090" max="16090" width="8.140625" style="159" customWidth="1"/>
    <col min="16091" max="16092" width="7.28515625" style="159" customWidth="1"/>
    <col min="16093" max="16093" width="9.85546875" style="159" customWidth="1"/>
    <col min="16094" max="16094" width="9.5703125" style="159" customWidth="1"/>
    <col min="16095" max="16095" width="7.140625" style="159" customWidth="1"/>
    <col min="16096" max="16096" width="7.28515625" style="159" customWidth="1"/>
    <col min="16097" max="16097" width="8.140625" style="159" customWidth="1"/>
    <col min="16098" max="16098" width="7.42578125" style="159" customWidth="1"/>
    <col min="16099" max="16099" width="6.7109375" style="159" customWidth="1"/>
    <col min="16100" max="16100" width="14.28515625" style="159" customWidth="1"/>
    <col min="16101" max="16101" width="9.85546875" style="159" bestFit="1" customWidth="1"/>
    <col min="16102" max="16102" width="8" style="159" customWidth="1"/>
    <col min="16103" max="16103" width="6.85546875" style="159" customWidth="1"/>
    <col min="16104" max="16117" width="9.140625" style="159"/>
    <col min="16118" max="16118" width="10.85546875" style="159" customWidth="1"/>
    <col min="16119" max="16122" width="9.140625" style="159"/>
    <col min="16123" max="16123" width="10.140625" style="159" bestFit="1" customWidth="1"/>
    <col min="16124" max="16384" width="9.140625" style="159"/>
  </cols>
  <sheetData>
    <row r="1" spans="2:3" ht="36.75" customHeight="1" x14ac:dyDescent="0.3">
      <c r="B1" s="428"/>
      <c r="C1" s="429" t="s">
        <v>771</v>
      </c>
    </row>
    <row r="2" spans="2:3" ht="15.75" customHeight="1" x14ac:dyDescent="0.3">
      <c r="B2" s="428"/>
      <c r="C2" s="429" t="s">
        <v>763</v>
      </c>
    </row>
    <row r="3" spans="2:3" ht="34.5" customHeight="1" x14ac:dyDescent="0.3">
      <c r="B3" s="430" t="s">
        <v>218</v>
      </c>
      <c r="C3" s="550" t="s">
        <v>219</v>
      </c>
    </row>
    <row r="4" spans="2:3" ht="15.6" customHeight="1" x14ac:dyDescent="0.3">
      <c r="C4" s="551"/>
    </row>
    <row r="5" spans="2:3" ht="15.6" customHeight="1" x14ac:dyDescent="0.3">
      <c r="B5" s="428"/>
      <c r="C5" s="552" t="s">
        <v>220</v>
      </c>
    </row>
    <row r="6" spans="2:3" ht="15.6" customHeight="1" x14ac:dyDescent="0.3">
      <c r="B6" s="428"/>
      <c r="C6" s="552" t="s">
        <v>331</v>
      </c>
    </row>
    <row r="7" spans="2:3" ht="15.6" customHeight="1" x14ac:dyDescent="0.3">
      <c r="B7" s="428"/>
      <c r="C7" s="552" t="s">
        <v>332</v>
      </c>
    </row>
    <row r="8" spans="2:3" ht="15.6" customHeight="1" x14ac:dyDescent="0.2">
      <c r="C8" s="553"/>
    </row>
    <row r="9" spans="2:3" ht="83.25" customHeight="1" thickBot="1" x14ac:dyDescent="0.25">
      <c r="B9" s="757" t="s">
        <v>334</v>
      </c>
      <c r="C9" s="757"/>
    </row>
    <row r="10" spans="2:3" ht="12" customHeight="1" x14ac:dyDescent="0.2">
      <c r="B10" s="758" t="s">
        <v>199</v>
      </c>
      <c r="C10" s="760" t="s">
        <v>250</v>
      </c>
    </row>
    <row r="11" spans="2:3" ht="14.25" customHeight="1" x14ac:dyDescent="0.2">
      <c r="B11" s="759"/>
      <c r="C11" s="761"/>
    </row>
    <row r="12" spans="2:3" ht="8.25" hidden="1" customHeight="1" thickBot="1" x14ac:dyDescent="0.25">
      <c r="B12" s="759"/>
      <c r="C12" s="761"/>
    </row>
    <row r="13" spans="2:3" s="164" customFormat="1" ht="16.5" hidden="1" customHeight="1" x14ac:dyDescent="0.3">
      <c r="B13" s="162" t="s">
        <v>200</v>
      </c>
      <c r="C13" s="163"/>
    </row>
    <row r="14" spans="2:3" s="164" customFormat="1" ht="14.25" hidden="1" customHeight="1" x14ac:dyDescent="0.3">
      <c r="B14" s="165" t="s">
        <v>201</v>
      </c>
      <c r="C14" s="163"/>
    </row>
    <row r="15" spans="2:3" s="164" customFormat="1" ht="18" hidden="1" customHeight="1" x14ac:dyDescent="0.3">
      <c r="B15" s="165" t="s">
        <v>202</v>
      </c>
      <c r="C15" s="163"/>
    </row>
    <row r="16" spans="2:3" s="164" customFormat="1" ht="17.25" hidden="1" customHeight="1" x14ac:dyDescent="0.3">
      <c r="B16" s="165" t="s">
        <v>203</v>
      </c>
      <c r="C16" s="163"/>
    </row>
    <row r="17" spans="1:24" s="164" customFormat="1" ht="19.5" hidden="1" customHeight="1" thickBot="1" x14ac:dyDescent="0.35">
      <c r="B17" s="165" t="s">
        <v>204</v>
      </c>
      <c r="C17" s="163"/>
    </row>
    <row r="18" spans="1:24" ht="18.75" hidden="1" x14ac:dyDescent="0.3">
      <c r="B18" s="166"/>
      <c r="C18" s="167"/>
    </row>
    <row r="19" spans="1:24" ht="30.75" hidden="1" customHeight="1" x14ac:dyDescent="0.3">
      <c r="B19" s="168" t="s">
        <v>147</v>
      </c>
      <c r="C19" s="169">
        <v>0</v>
      </c>
      <c r="D19" s="170"/>
    </row>
    <row r="20" spans="1:24" ht="26.25" hidden="1" customHeight="1" x14ac:dyDescent="0.3">
      <c r="B20" s="168" t="s">
        <v>251</v>
      </c>
      <c r="C20" s="171">
        <v>0</v>
      </c>
      <c r="D20" s="170"/>
    </row>
    <row r="21" spans="1:24" s="172" customFormat="1" ht="24" customHeight="1" thickBot="1" x14ac:dyDescent="0.35">
      <c r="B21" s="168" t="s">
        <v>145</v>
      </c>
      <c r="C21" s="171">
        <v>2513</v>
      </c>
      <c r="D21" s="175"/>
    </row>
    <row r="22" spans="1:24" s="177" customFormat="1" ht="30" customHeight="1" thickBot="1" x14ac:dyDescent="0.35">
      <c r="A22" s="159"/>
      <c r="B22" s="173" t="s">
        <v>252</v>
      </c>
      <c r="C22" s="174">
        <v>287</v>
      </c>
      <c r="D22" s="170"/>
      <c r="E22" s="159"/>
      <c r="F22" s="159"/>
      <c r="G22" s="159"/>
      <c r="H22" s="159"/>
      <c r="I22" s="159"/>
      <c r="J22" s="159"/>
      <c r="K22" s="159"/>
      <c r="L22" s="159"/>
      <c r="M22" s="159"/>
      <c r="N22" s="159"/>
      <c r="O22" s="159"/>
      <c r="P22" s="159"/>
      <c r="Q22" s="159"/>
      <c r="R22" s="159"/>
      <c r="S22" s="159"/>
      <c r="T22" s="159"/>
      <c r="U22" s="159"/>
      <c r="V22" s="159"/>
      <c r="W22" s="159"/>
      <c r="X22" s="159"/>
    </row>
    <row r="23" spans="1:24" s="176" customFormat="1" ht="32.25" customHeight="1" thickBot="1" x14ac:dyDescent="0.35">
      <c r="A23" s="172"/>
      <c r="B23" s="178" t="s">
        <v>205</v>
      </c>
      <c r="C23" s="179">
        <f>C21*1.2</f>
        <v>3015.6</v>
      </c>
      <c r="D23" s="175"/>
      <c r="E23" s="172"/>
      <c r="F23" s="172"/>
      <c r="G23" s="172"/>
      <c r="H23" s="172"/>
      <c r="I23" s="172"/>
      <c r="J23" s="172"/>
      <c r="K23" s="172"/>
      <c r="L23" s="172"/>
      <c r="M23" s="172"/>
      <c r="N23" s="172"/>
      <c r="O23" s="172"/>
      <c r="P23" s="172"/>
      <c r="Q23" s="172"/>
      <c r="R23" s="172"/>
      <c r="S23" s="172"/>
      <c r="T23" s="172"/>
      <c r="U23" s="172"/>
      <c r="V23" s="172"/>
      <c r="W23" s="172"/>
      <c r="X23" s="172"/>
    </row>
    <row r="24" spans="1:24" ht="15.75" x14ac:dyDescent="0.25">
      <c r="B24" s="170"/>
      <c r="C24" s="180"/>
      <c r="D24" s="170"/>
    </row>
    <row r="25" spans="1:24" ht="15.75" x14ac:dyDescent="0.25">
      <c r="B25" s="170"/>
      <c r="C25" s="180"/>
      <c r="D25" s="170"/>
    </row>
    <row r="26" spans="1:24" ht="15.75" x14ac:dyDescent="0.25">
      <c r="B26" s="170"/>
      <c r="C26" s="180"/>
      <c r="D26" s="170"/>
    </row>
    <row r="27" spans="1:24" ht="15" customHeight="1" x14ac:dyDescent="0.2"/>
    <row r="28" spans="1:24" ht="15.75" customHeight="1" x14ac:dyDescent="0.25">
      <c r="B28" s="522" t="s">
        <v>722</v>
      </c>
      <c r="C28" s="523"/>
      <c r="D28" s="522"/>
      <c r="E28" s="524"/>
      <c r="F28" s="524"/>
      <c r="G28" s="523"/>
      <c r="H28" s="524"/>
      <c r="I28" s="524"/>
      <c r="J28" s="525"/>
      <c r="K28" s="526"/>
      <c r="L28" s="526"/>
      <c r="M28" s="526"/>
      <c r="N28" s="526"/>
      <c r="O28" s="526"/>
      <c r="P28" s="526"/>
      <c r="Q28" s="526"/>
      <c r="R28" s="527"/>
      <c r="S28" s="527"/>
      <c r="T28" s="528"/>
    </row>
    <row r="29" spans="1:24" ht="15.75" customHeight="1" x14ac:dyDescent="0.25">
      <c r="B29" s="522"/>
      <c r="C29" s="523"/>
      <c r="D29" s="522"/>
      <c r="E29" s="524"/>
      <c r="F29" s="524"/>
      <c r="G29" s="523"/>
      <c r="H29" s="524"/>
      <c r="I29" s="524"/>
      <c r="J29" s="525"/>
      <c r="K29" s="526"/>
      <c r="L29" s="526"/>
      <c r="M29" s="526"/>
      <c r="N29" s="526"/>
      <c r="O29" s="526"/>
      <c r="P29" s="526"/>
      <c r="Q29" s="526"/>
      <c r="R29" s="527"/>
      <c r="S29" s="527"/>
      <c r="T29" s="528"/>
    </row>
    <row r="30" spans="1:24" ht="15.75" customHeight="1" x14ac:dyDescent="0.25">
      <c r="B30" s="586" t="s">
        <v>723</v>
      </c>
      <c r="C30" s="586"/>
      <c r="D30" s="586"/>
      <c r="E30" s="586"/>
      <c r="F30" s="586"/>
      <c r="G30" s="586"/>
      <c r="H30" s="586"/>
      <c r="I30" s="586"/>
      <c r="J30" s="586"/>
      <c r="K30" s="586"/>
      <c r="L30" s="586"/>
      <c r="M30" s="586"/>
      <c r="N30" s="586"/>
      <c r="O30" s="586"/>
      <c r="P30" s="586"/>
      <c r="Q30" s="586"/>
      <c r="R30" s="586"/>
      <c r="S30" s="586"/>
      <c r="T30" s="586"/>
    </row>
    <row r="31" spans="1:24" ht="15.75" customHeight="1" x14ac:dyDescent="0.25">
      <c r="B31" s="529"/>
      <c r="C31" s="529"/>
      <c r="D31" s="529"/>
      <c r="E31" s="529"/>
      <c r="F31" s="529"/>
      <c r="G31" s="529"/>
      <c r="H31" s="529"/>
      <c r="I31" s="529"/>
      <c r="J31" s="529"/>
      <c r="K31" s="529"/>
      <c r="L31" s="529"/>
      <c r="M31" s="529"/>
      <c r="N31" s="529"/>
      <c r="O31" s="529"/>
      <c r="P31" s="529"/>
      <c r="Q31" s="529"/>
      <c r="R31" s="529"/>
      <c r="S31" s="529"/>
      <c r="T31" s="529"/>
    </row>
    <row r="32" spans="1:24" ht="15.75" customHeight="1" x14ac:dyDescent="0.25">
      <c r="B32" s="586" t="s">
        <v>724</v>
      </c>
      <c r="C32" s="586"/>
      <c r="D32" s="586"/>
      <c r="E32" s="586"/>
      <c r="F32" s="586"/>
      <c r="G32" s="586"/>
      <c r="H32" s="586"/>
      <c r="I32" s="586"/>
      <c r="J32" s="586"/>
      <c r="K32" s="586"/>
      <c r="L32" s="586"/>
      <c r="M32" s="586"/>
      <c r="N32" s="586"/>
      <c r="O32" s="586"/>
      <c r="P32" s="586"/>
      <c r="Q32" s="586"/>
      <c r="R32" s="586"/>
      <c r="S32" s="586"/>
      <c r="T32" s="586"/>
    </row>
    <row r="33" spans="2:20" ht="15.75" customHeight="1" x14ac:dyDescent="0.25">
      <c r="B33" s="530"/>
      <c r="C33" s="523"/>
      <c r="D33" s="531"/>
      <c r="E33" s="524"/>
      <c r="F33" s="524"/>
      <c r="G33" s="523"/>
      <c r="H33" s="524"/>
      <c r="I33" s="524"/>
      <c r="J33" s="525"/>
      <c r="K33" s="526"/>
      <c r="L33" s="526"/>
      <c r="M33" s="526"/>
      <c r="N33" s="526"/>
      <c r="O33" s="526"/>
      <c r="P33" s="526"/>
      <c r="Q33" s="526"/>
      <c r="R33" s="527"/>
      <c r="S33" s="527"/>
      <c r="T33" s="528"/>
    </row>
    <row r="34" spans="2:20" ht="15.75" customHeight="1" x14ac:dyDescent="0.25">
      <c r="B34" s="586" t="s">
        <v>725</v>
      </c>
      <c r="C34" s="586"/>
      <c r="D34" s="586"/>
      <c r="E34" s="586"/>
      <c r="F34" s="586"/>
      <c r="G34" s="586"/>
      <c r="H34" s="586"/>
      <c r="I34" s="586"/>
      <c r="J34" s="586"/>
      <c r="K34" s="586"/>
      <c r="L34" s="586"/>
      <c r="M34" s="586"/>
      <c r="N34" s="586"/>
      <c r="O34" s="586"/>
      <c r="P34" s="586"/>
      <c r="Q34" s="586"/>
      <c r="R34" s="586"/>
      <c r="S34" s="586"/>
      <c r="T34" s="586"/>
    </row>
    <row r="35" spans="2:20" ht="12.75" customHeight="1" x14ac:dyDescent="0.2"/>
    <row r="36" spans="2:20" ht="12.75" customHeight="1" x14ac:dyDescent="0.2"/>
  </sheetData>
  <mergeCells count="3">
    <mergeCell ref="B9:C9"/>
    <mergeCell ref="B10:B12"/>
    <mergeCell ref="C10:C12"/>
  </mergeCells>
  <printOptions horizontalCentered="1"/>
  <pageMargins left="0.54" right="0.19685039370078741" top="0.11" bottom="0.19" header="0.17" footer="0.15"/>
  <pageSetup paperSize="9" scale="9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21</vt:i4>
      </vt:variant>
      <vt:variant>
        <vt:lpstr>Именованные диапазоны</vt:lpstr>
      </vt:variant>
      <vt:variant>
        <vt:i4>6</vt:i4>
      </vt:variant>
    </vt:vector>
  </HeadingPairs>
  <TitlesOfParts>
    <vt:vector size="27" baseType="lpstr">
      <vt:lpstr>Додаток 1.</vt:lpstr>
      <vt:lpstr>Додаток 2 01.12.23 р.-09.04.24</vt:lpstr>
      <vt:lpstr>Додаток 2 з 10.04.24 р.</vt:lpstr>
      <vt:lpstr>Додаток 3</vt:lpstr>
      <vt:lpstr>Додаток 4.</vt:lpstr>
      <vt:lpstr>Додаток 5</vt:lpstr>
      <vt:lpstr>Додаток 6</vt:lpstr>
      <vt:lpstr>Додаток 7</vt:lpstr>
      <vt:lpstr>Додаток 8</vt:lpstr>
      <vt:lpstr>Додаток 9</vt:lpstr>
      <vt:lpstr>Додаток 10</vt:lpstr>
      <vt:lpstr>Додаток 11</vt:lpstr>
      <vt:lpstr>Додаток 12</vt:lpstr>
      <vt:lpstr>Додаток 12_</vt:lpstr>
      <vt:lpstr>Додаток 13</vt:lpstr>
      <vt:lpstr>Додаток 14</vt:lpstr>
      <vt:lpstr>Додаток 15 </vt:lpstr>
      <vt:lpstr>Додаток 16</vt:lpstr>
      <vt:lpstr>Додаток 17</vt:lpstr>
      <vt:lpstr>Додаток 18</vt:lpstr>
      <vt:lpstr>Додаток 19</vt:lpstr>
      <vt:lpstr>'Додаток 1.'!Заголовки_для_печати</vt:lpstr>
      <vt:lpstr>'Додаток 11'!Область_печати</vt:lpstr>
      <vt:lpstr>'Додаток 16'!Область_печати</vt:lpstr>
      <vt:lpstr>'Додаток 17'!Область_печати</vt:lpstr>
      <vt:lpstr>'Додаток 7'!Область_печати</vt:lpstr>
      <vt:lpstr>'Додаток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Качуріна Ірина Юріївна</dc:creator>
  <cp:lastModifiedBy>Логінова Лариса Григорівна</cp:lastModifiedBy>
  <cp:lastPrinted>2023-11-30T12:52:04Z</cp:lastPrinted>
  <dcterms:created xsi:type="dcterms:W3CDTF">2019-05-14T10:40:57Z</dcterms:created>
  <dcterms:modified xsi:type="dcterms:W3CDTF">2025-03-21T11:37:10Z</dcterms:modified>
</cp:coreProperties>
</file>